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648" activeTab="0"/>
  </bookViews>
  <sheets>
    <sheet name="Introduction" sheetId="1" r:id="rId1"/>
    <sheet name="MAT-CM1" sheetId="2" r:id="rId2"/>
    <sheet name="Profil classe" sheetId="3" r:id="rId3"/>
    <sheet name="Profil élève" sheetId="4" r:id="rId4"/>
    <sheet name="Bilan élève MAT CM1" sheetId="5" r:id="rId5"/>
    <sheet name="Graphique" sheetId="6" r:id="rId6"/>
    <sheet name="Réalisation" sheetId="7" r:id="rId7"/>
  </sheets>
  <definedNames>
    <definedName name="_xlfn.COUNTIFS" hidden="1">#NAME?</definedName>
    <definedName name="codes">'MAT-CM1'!$BP$6:$BP$8</definedName>
  </definedNames>
  <calcPr fullCalcOnLoad="1"/>
</workbook>
</file>

<file path=xl/comments2.xml><?xml version="1.0" encoding="utf-8"?>
<comments xmlns="http://schemas.openxmlformats.org/spreadsheetml/2006/main">
  <authors>
    <author/>
  </authors>
  <commentList>
    <comment ref="AM2" authorId="0">
      <text>
        <r>
          <rPr>
            <sz val="14"/>
            <color indexed="8"/>
            <rFont val="Times New Roman"/>
            <family val="1"/>
          </rPr>
          <t xml:space="preserve">Le numéro RNE de l'école doit </t>
        </r>
        <r>
          <rPr>
            <u val="single"/>
            <sz val="14"/>
            <color indexed="8"/>
            <rFont val="Times New Roman"/>
            <family val="1"/>
          </rPr>
          <t>nécessairement</t>
        </r>
        <r>
          <rPr>
            <sz val="14"/>
            <color indexed="8"/>
            <rFont val="Times New Roman"/>
            <family val="1"/>
          </rPr>
          <t xml:space="preserve"> :
- comporter 7 chiffres (dont les 3 premiers sont 013)
- une lettre majuscule
- ne contenir aucun espace.
</t>
        </r>
        <r>
          <rPr>
            <i/>
            <sz val="14"/>
            <color indexed="63"/>
            <rFont val="Times New Roman"/>
            <family val="1"/>
          </rPr>
          <t>Exemple</t>
        </r>
        <r>
          <rPr>
            <sz val="14"/>
            <color indexed="8"/>
            <rFont val="Times New Roman"/>
            <family val="1"/>
          </rPr>
          <t xml:space="preserve"> : </t>
        </r>
        <r>
          <rPr>
            <b/>
            <sz val="16"/>
            <color indexed="62"/>
            <rFont val="Arial"/>
            <family val="2"/>
          </rPr>
          <t>0132214B</t>
        </r>
      </text>
    </comment>
    <comment ref="D6" authorId="0">
      <text>
        <r>
          <rPr>
            <b/>
            <sz val="12"/>
            <color indexed="17"/>
            <rFont val="Times New Roman"/>
            <family val="1"/>
          </rPr>
          <t xml:space="preserve">Tapez 1 si réussi
</t>
        </r>
        <r>
          <rPr>
            <b/>
            <sz val="12"/>
            <color indexed="10"/>
            <rFont val="Times New Roman"/>
            <family val="1"/>
          </rPr>
          <t xml:space="preserve">Tapez 0 si échoué
</t>
        </r>
        <r>
          <rPr>
            <b/>
            <sz val="12"/>
            <color indexed="8"/>
            <rFont val="Times New Roman"/>
            <family val="1"/>
          </rPr>
          <t>Tapez A si absent</t>
        </r>
      </text>
    </comment>
  </commentList>
</comments>
</file>

<file path=xl/comments4.xml><?xml version="1.0" encoding="utf-8"?>
<comments xmlns="http://schemas.openxmlformats.org/spreadsheetml/2006/main">
  <authors>
    <author/>
  </authors>
  <commentList>
    <comment ref="AM2" authorId="0">
      <text>
        <r>
          <rPr>
            <sz val="14"/>
            <color indexed="8"/>
            <rFont val="Times New Roman"/>
            <family val="1"/>
          </rPr>
          <t xml:space="preserve">Le numéro RNE de l'école doit </t>
        </r>
        <r>
          <rPr>
            <u val="single"/>
            <sz val="14"/>
            <color indexed="8"/>
            <rFont val="Times New Roman"/>
            <family val="1"/>
          </rPr>
          <t>nécessairement</t>
        </r>
        <r>
          <rPr>
            <sz val="14"/>
            <color indexed="8"/>
            <rFont val="Times New Roman"/>
            <family val="1"/>
          </rPr>
          <t xml:space="preserve"> :
- comporter 7 chiffres (dont les 3 premiers sont 013)
- une lettre majuscule
- ne contenir aucun espace.
</t>
        </r>
        <r>
          <rPr>
            <i/>
            <sz val="14"/>
            <color indexed="63"/>
            <rFont val="Times New Roman"/>
            <family val="1"/>
          </rPr>
          <t>Exemple</t>
        </r>
        <r>
          <rPr>
            <sz val="14"/>
            <color indexed="8"/>
            <rFont val="Times New Roman"/>
            <family val="1"/>
          </rPr>
          <t xml:space="preserve"> : </t>
        </r>
        <r>
          <rPr>
            <b/>
            <sz val="16"/>
            <color indexed="62"/>
            <rFont val="Arial"/>
            <family val="2"/>
          </rPr>
          <t>0132214B</t>
        </r>
      </text>
    </comment>
  </commentList>
</comments>
</file>

<file path=xl/sharedStrings.xml><?xml version="1.0" encoding="utf-8"?>
<sst xmlns="http://schemas.openxmlformats.org/spreadsheetml/2006/main" count="323" uniqueCount="258">
  <si>
    <t>Notice d'utilisation</t>
  </si>
  <si>
    <t>Ecole</t>
  </si>
  <si>
    <t>RNE</t>
  </si>
  <si>
    <t xml:space="preserve">Indiquez le seuil
d'alerte de difficulté </t>
  </si>
  <si>
    <t>Enseignant</t>
  </si>
  <si>
    <t>Classe</t>
  </si>
  <si>
    <t>Nombre
d'items
échoués</t>
  </si>
  <si>
    <t>Nombre
d'items
réussis</t>
  </si>
  <si>
    <t>%
de
réussite</t>
  </si>
  <si>
    <t>Situation
de
l'élève</t>
  </si>
  <si>
    <t>N°</t>
  </si>
  <si>
    <t>NOM et Prénom</t>
  </si>
  <si>
    <t>L
1</t>
  </si>
  <si>
    <t>L
2</t>
  </si>
  <si>
    <t>L
3</t>
  </si>
  <si>
    <t>L
4</t>
  </si>
  <si>
    <t>L
5</t>
  </si>
  <si>
    <t>L
6</t>
  </si>
  <si>
    <t>L
7</t>
  </si>
  <si>
    <t>L
8</t>
  </si>
  <si>
    <t>L
9</t>
  </si>
  <si>
    <t>L
10</t>
  </si>
  <si>
    <t>Nbre
absences</t>
  </si>
  <si>
    <t>C</t>
  </si>
  <si>
    <t>L</t>
  </si>
  <si>
    <t>E</t>
  </si>
  <si>
    <t>% Français mi-CE1</t>
  </si>
  <si>
    <t>Nombre
d'items échoués</t>
  </si>
  <si>
    <t>Nombre
d'items réussis</t>
  </si>
  <si>
    <t>Pourcentage de réussites</t>
  </si>
  <si>
    <t>Pourcentage
de réussite
par champ</t>
  </si>
  <si>
    <t>Absences par item</t>
  </si>
  <si>
    <t>Nbre items évalués</t>
  </si>
  <si>
    <t>Calcul items
réussis à 80%</t>
  </si>
  <si>
    <t xml:space="preserve">Nom </t>
  </si>
  <si>
    <t>Prénom</t>
  </si>
  <si>
    <t>% Français fin-CE1</t>
  </si>
  <si>
    <t>Profil de la classe</t>
  </si>
  <si>
    <t>Repérage des difficultés
par champ</t>
  </si>
  <si>
    <t>Totaux</t>
  </si>
  <si>
    <t>Situation de l'élève</t>
  </si>
  <si>
    <t>% de réussite
par champ</t>
  </si>
  <si>
    <t>Difficulté avérée
par champ</t>
  </si>
  <si>
    <t>Profil de l'élève</t>
  </si>
  <si>
    <t>Item</t>
  </si>
  <si>
    <t>Code</t>
  </si>
  <si>
    <t>Bilan</t>
  </si>
  <si>
    <t>items</t>
  </si>
  <si>
    <t>Analyse des résultats</t>
  </si>
  <si>
    <t xml:space="preserve">Réalisation </t>
  </si>
  <si>
    <t>Mireille BELLAIS, IEN Châteauneuf Côte bleue</t>
  </si>
  <si>
    <t>Connaissances et 
compétences de fin de CM2</t>
  </si>
  <si>
    <t>G
21</t>
  </si>
  <si>
    <t>G21</t>
  </si>
  <si>
    <t>Ces évaluations sont fondées sur les grilles du socle de connaissances et de compétences.</t>
  </si>
  <si>
    <t xml:space="preserve">Connaissances et capacités du socle </t>
  </si>
  <si>
    <t>A</t>
  </si>
  <si>
    <t>Données saisies</t>
  </si>
  <si>
    <t>Seuil d'alerte</t>
  </si>
  <si>
    <t>Nombres et calcul</t>
  </si>
  <si>
    <t>Géométrie</t>
  </si>
  <si>
    <t>Mesure</t>
  </si>
  <si>
    <t>Données</t>
  </si>
  <si>
    <t>L
11</t>
  </si>
  <si>
    <t>L
12</t>
  </si>
  <si>
    <t>L
13</t>
  </si>
  <si>
    <t>G
16</t>
  </si>
  <si>
    <t>G
17</t>
  </si>
  <si>
    <t>G
18</t>
  </si>
  <si>
    <t>G
19</t>
  </si>
  <si>
    <t>G
20</t>
  </si>
  <si>
    <t>M
26</t>
  </si>
  <si>
    <t>M
27</t>
  </si>
  <si>
    <t>M
28</t>
  </si>
  <si>
    <t>M
29</t>
  </si>
  <si>
    <t>M
30</t>
  </si>
  <si>
    <t>N1</t>
  </si>
  <si>
    <t>N2</t>
  </si>
  <si>
    <t>N3</t>
  </si>
  <si>
    <t>N4</t>
  </si>
  <si>
    <t>N5</t>
  </si>
  <si>
    <t>N6</t>
  </si>
  <si>
    <t>N7</t>
  </si>
  <si>
    <t>N8</t>
  </si>
  <si>
    <t>N9</t>
  </si>
  <si>
    <t>N10</t>
  </si>
  <si>
    <t>N11</t>
  </si>
  <si>
    <t>N12</t>
  </si>
  <si>
    <t>N13</t>
  </si>
  <si>
    <t>NOMBRES ET  CALCULS</t>
  </si>
  <si>
    <t>GEOMETRIE</t>
  </si>
  <si>
    <t>MESURE</t>
  </si>
  <si>
    <t>DONNEES</t>
  </si>
  <si>
    <t>G16</t>
  </si>
  <si>
    <t>G17</t>
  </si>
  <si>
    <t>G18</t>
  </si>
  <si>
    <t>G19</t>
  </si>
  <si>
    <t>G20</t>
  </si>
  <si>
    <t>M26</t>
  </si>
  <si>
    <t>M27</t>
  </si>
  <si>
    <t>M28</t>
  </si>
  <si>
    <t>M29</t>
  </si>
  <si>
    <t>M30</t>
  </si>
  <si>
    <t xml:space="preserve">Écrire, nommer, comparer et utiliser les nombres entiers </t>
  </si>
  <si>
    <t>Écrire et nommer les nombres entiers, décimaux et les fractions jusqu'au milliard.</t>
  </si>
  <si>
    <t>Calculer en utilisant les quatre opérations</t>
  </si>
  <si>
    <t>Connaître les nombres entiers</t>
  </si>
  <si>
    <t>Restituer les tables d'addition et de multiplication de 1 à 9</t>
  </si>
  <si>
    <t>Consolider les connaissances et capacités en calcul mental</t>
  </si>
  <si>
    <t>Calculer mentalement en utilisant les quatre opérations.</t>
  </si>
  <si>
    <t>Utiliser les techniques opératoires des quatre opérations sur les nombres entiers et décimaux.</t>
  </si>
  <si>
    <t>Effectuer un calcul posé dans les entiers et les décimaux</t>
  </si>
  <si>
    <t>Résoudre des problèmes relevant des quatre opérations</t>
  </si>
  <si>
    <t>Résoudre des problèmes de plus en plus complexes</t>
  </si>
  <si>
    <t>Utiliser la règle, l'équerre et le compas pour vérifier la nature de figures planes usuelles.</t>
  </si>
  <si>
    <t>Vérifier la nature d'une figure en ayant recours aux instruments</t>
  </si>
  <si>
    <t>Tracer une figure à partir d'un programme de construction</t>
  </si>
  <si>
    <t>Score total GESTION ET ORGANISATION DES DONNEES /5</t>
  </si>
  <si>
    <t xml:space="preserve">Lire et interpréter quelques représentations simples : tableaux, graphiques. </t>
  </si>
  <si>
    <t>Résoudre des problèmes relevant de la proportionnalité......</t>
  </si>
  <si>
    <t>Résoudre un problème mettant en jeu des situations de proportionnalité</t>
  </si>
  <si>
    <t>Résoudre des problèmes relevant de la proportionnalité.</t>
  </si>
  <si>
    <t>NOMB</t>
  </si>
  <si>
    <t>GEOM</t>
  </si>
  <si>
    <t>MESU</t>
  </si>
  <si>
    <t>DONN</t>
  </si>
  <si>
    <t>% de 
réuss NOMB</t>
  </si>
  <si>
    <t>Absences
NOMB</t>
  </si>
  <si>
    <t>Situation
NOMB</t>
  </si>
  <si>
    <t>% de 
réuss GEOM</t>
  </si>
  <si>
    <t>Absences
GEOM</t>
  </si>
  <si>
    <t>Situation
GEOM</t>
  </si>
  <si>
    <t>% de 
réuss MESU</t>
  </si>
  <si>
    <t>Absences
MESU</t>
  </si>
  <si>
    <t>Situation
MESU</t>
  </si>
  <si>
    <t>% de 
réuss DONN</t>
  </si>
  <si>
    <t>Absences
DONN</t>
  </si>
  <si>
    <t>Situation
DONN</t>
  </si>
  <si>
    <t>Pour choisir un élève, cliquez dans la case ci-contre, puis sur la flèche et sélectionnez son nom.</t>
  </si>
  <si>
    <r>
      <t xml:space="preserve">Modification du nom du fichier
</t>
    </r>
    <r>
      <rPr>
        <sz val="10"/>
        <rFont val="Arial"/>
        <family val="2"/>
      </rPr>
      <t xml:space="preserve">1°) Avant tout, modifiez le nom du fichier par la commande "enregistrer sous" du menu "fichier". Il faut remplacer le mot "ECOLE" par le nom de votre école et le mot "CLASSE" par le nom de la classe concernée (exemple: CM1_Mme_DUPONT).
2°) Ne pas modifier le début du nom du fichier, cela facilitera le traitement des remontées pour l'IEN.
</t>
    </r>
    <r>
      <rPr>
        <b/>
        <sz val="10"/>
        <rFont val="Arial"/>
        <family val="2"/>
      </rPr>
      <t xml:space="preserve">Saisie des résultats
</t>
    </r>
    <r>
      <rPr>
        <sz val="10"/>
        <rFont val="Arial"/>
        <family val="2"/>
      </rPr>
      <t>1°) Sur la page 'MAT-CM1' indiquez le nom de l'école, 
son numéro RNE (</t>
    </r>
    <r>
      <rPr>
        <u val="single"/>
        <sz val="10"/>
        <rFont val="Arial"/>
        <family val="2"/>
      </rPr>
      <t>en respectant la forme indiquée</t>
    </r>
    <r>
      <rPr>
        <sz val="10"/>
        <rFont val="Arial"/>
        <family val="2"/>
      </rPr>
      <t>),
le nom de l'enseignant et la classe concernée.
2°) Sur la page 'MAT-CM1' indiquez le nom et le prénom de chaque élève. 
Toutes ces informations ne seront saisies qu'une seule fois, 
elles seront automatiquement répercutées sur les pages suivantes. 
3°) Les résultats des élèves peuvent être saisis avec le clavier (en utilisant les flèches pour changer de cellule, c'est la méthode recommandée) ou avec la souris à partir de la liste déroulante.
Le codage est le suivant : 
tapez 1 si l'item est réussi, 
tapez 0 si l'item est échoué, 
tapez A en cas d'absence qui n'a pas pu être rattrapée. 
Veillez à ne laisser aucune case vide. 
4°) En dehors des cases qui correspondent à la saisie, 
les cellules ne peuvent être modifiées afin d'éviter toute erreur. 
Il est vivement conseillé de respecter cette contrainte 
et de ne pas ôter la protection des feuilles.
5°) Le seuil d'alerte est fixé à 60 % par défaut.
Il peut être modifié en fonction des besoins rencontrés.</t>
    </r>
  </si>
  <si>
    <t>Évaluations départementales IA 13
Module de gestion de l'évaluation de mathématiques de CM1</t>
  </si>
  <si>
    <t>Maths CM1</t>
  </si>
  <si>
    <t>% Maths
CM1</t>
  </si>
  <si>
    <t>Evaluation de
Maths CM1</t>
  </si>
  <si>
    <t>G
22</t>
  </si>
  <si>
    <t>G
23</t>
  </si>
  <si>
    <t>G
24</t>
  </si>
  <si>
    <t>G
25</t>
  </si>
  <si>
    <t>M
31</t>
  </si>
  <si>
    <t>M
32</t>
  </si>
  <si>
    <t>M
33</t>
  </si>
  <si>
    <t>M
34</t>
  </si>
  <si>
    <t>M
35</t>
  </si>
  <si>
    <t>N
15</t>
  </si>
  <si>
    <t>N
1</t>
  </si>
  <si>
    <t>N
2</t>
  </si>
  <si>
    <t>N
3</t>
  </si>
  <si>
    <t>N
4</t>
  </si>
  <si>
    <t>N
5</t>
  </si>
  <si>
    <t>N
6</t>
  </si>
  <si>
    <t>N
7</t>
  </si>
  <si>
    <t>N
8</t>
  </si>
  <si>
    <t>N
9</t>
  </si>
  <si>
    <t>N
10</t>
  </si>
  <si>
    <t>N
11</t>
  </si>
  <si>
    <t>N
12</t>
  </si>
  <si>
    <t>N
13</t>
  </si>
  <si>
    <t>N
14</t>
  </si>
  <si>
    <t>O
36</t>
  </si>
  <si>
    <t>O
37</t>
  </si>
  <si>
    <t>O
38</t>
  </si>
  <si>
    <t>O
39</t>
  </si>
  <si>
    <t>O
40</t>
  </si>
  <si>
    <t>L
14</t>
  </si>
  <si>
    <t>L
15</t>
  </si>
  <si>
    <t>G22</t>
  </si>
  <si>
    <t>G23</t>
  </si>
  <si>
    <t>G24</t>
  </si>
  <si>
    <t>G25</t>
  </si>
  <si>
    <t>M31</t>
  </si>
  <si>
    <t>M32</t>
  </si>
  <si>
    <t>M33</t>
  </si>
  <si>
    <t>M34</t>
  </si>
  <si>
    <t>M35</t>
  </si>
  <si>
    <t>N14</t>
  </si>
  <si>
    <t>N15</t>
  </si>
  <si>
    <t>O36</t>
  </si>
  <si>
    <t>O37</t>
  </si>
  <si>
    <t>O38</t>
  </si>
  <si>
    <t>O39</t>
  </si>
  <si>
    <t>O40</t>
  </si>
  <si>
    <t>Encadrer une fraction simple par deux entiers. Ecrire une fraction sous forme de somme d'un entier.</t>
  </si>
  <si>
    <t>Ecrire nommer, comparer et utiliser les décimaux jusqu'au centième</t>
  </si>
  <si>
    <t>Connaître la valeur de chacun des chiffres de la partie décimale en fonction de sa position jusqu'au 1/10000ème
Savoir les repérer, les placer sur une droite graduée, les comparer, les ranger
Produire des décompositions liées à une écriture à virgule
Donner une valeur approchée à l'unité , au dixième , au centième près</t>
  </si>
  <si>
    <t>Les nombres décimaux
Connaître la valeur de chacun des chiffres de la partie décimale en fonction de sa position jusqu'au 1/100ème
Savoir les repérer, les placer sur une droite graduée, les comparer, les ranger, les encadrer,passer d'une écriture fractionnaire à une écriture à virgule et réciproquement.</t>
  </si>
  <si>
    <t>La notion de multiple : reconnaître les multiples des nombres d'usage courant : 5,10,15,20, 25,50</t>
  </si>
  <si>
    <t>Multiplier un nombre entier ou décimal par 10, 100, 1000</t>
  </si>
  <si>
    <t>Résoudre des problèmes engageant une démarche à une ou plusieurs étapes</t>
  </si>
  <si>
    <t>Addition , soustraction de deux nombres décimaux
Multiplication d'un décimal par un entier
Division de deux entiers</t>
  </si>
  <si>
    <t>Résoudre des problèmes de reproduction et de construction. Utiliser la règle, l'équerre et le compas pour construire des figures planes usuelles avec précision</t>
  </si>
  <si>
    <t>Tracer une figure simple à partir d'un programme de construction. Construire un rectangle de dimensions données.</t>
  </si>
  <si>
    <t>Reconnaître décrire et nommer les figures et solides usuels.</t>
  </si>
  <si>
    <t>Reconnaître décrire et nommer les solides droits (cube, pavé, cylindre, prisme)</t>
  </si>
  <si>
    <t>Reconnaître décrire et nommer un pavé, un prisme,reconnaître ou compléter un patron de cube ou de pavé</t>
  </si>
  <si>
    <t>Utiliser les unités de mesure usuelles
Effectuer des conversions
Utiliser des instruments de mesure</t>
  </si>
  <si>
    <t>Connaître et utiliser les formules du périmètre et de l'aire d'un carré, d'un rectangle, d'un triangle
Résoudre des problèmes dont la résolution implique des conversions</t>
  </si>
  <si>
    <t>Calculer l'aire d'un carré, d'un rectangle, d'un triangle en utilisant la formule appropriée
Résoudre des problèmes dont la résolution implique simultanément des unités différentes de mesure…</t>
  </si>
  <si>
    <t>Construire et interpréter un tableau ou un graphique. Lire les coordonnées d'un point, placer les coordonnées d'un point</t>
  </si>
  <si>
    <t>Utiliser un tableau ou la règle de trois dans des situations simples de proportionnalité</t>
  </si>
  <si>
    <r>
      <t>Connaître la formule du périmètre du carré et d'un rectangle
Classer et ranger les surfaces selon leur aire
Estimer et vérifier en utilisant l'équerre qu'un angle est droit, aigu ou obtus
Résoudre des problèmes</t>
    </r>
    <r>
      <rPr>
        <sz val="6"/>
        <color indexed="8"/>
        <rFont val="Arial"/>
        <family val="2"/>
      </rPr>
      <t xml:space="preserve"> (conversions)</t>
    </r>
  </si>
  <si>
    <t>Connaître et utiliser les unités de mesure (masse, longueur, capacité et temps, monnaie)</t>
  </si>
  <si>
    <t>Connaître les unités de mesure (masse, longueur, capacité et temps, monnaie)et les relations qui les lient</t>
  </si>
  <si>
    <t>Bilan de l'élève</t>
  </si>
  <si>
    <t>Score total NOMBRES ET CALCUL  /15</t>
  </si>
  <si>
    <t>Score total GEOMETRIE /10</t>
  </si>
  <si>
    <t>Score total GRANDEURS ET MESURE /10</t>
  </si>
  <si>
    <t>Connaître, savoir écrire et nommer les nombres entiers jusqu'au milliard.</t>
  </si>
  <si>
    <t>Ecrire nommer, comparer et utiliser quelques fractions simples.</t>
  </si>
  <si>
    <t>Nommer les fractions simples et décimales.
Utiliser ces fractions dans des cas simples de partage ou de codage de mesures de grandeurs.</t>
  </si>
  <si>
    <t>Consolider les connaissances et capacités en calcul mental.
Estimer mentalement un ordre de grandeur du résultat.</t>
  </si>
  <si>
    <t>Reconnaître que les droites sont parallèles.Utiliser le vocabulaire géométrique (droites perpend., segment, angle, diamètre, rayon)
Décrire une figure en vue de la faire reproduire.</t>
  </si>
  <si>
    <t>CM1</t>
  </si>
  <si>
    <t/>
  </si>
  <si>
    <t>Les calculs proposés par ce fichier sont destinés à fonder la réflexion des équipes de maîtres autour du traitement de la difficulté scolaire. 
La mention "décalage avec la classe" indique que l'élève a réussi moins de 2/3 des items réussis à 80% par le groupe classe. Elle souligne une situation de rupture avec la classe qui doit être étudiée avec attention.</t>
  </si>
  <si>
    <t>Yves NOTIN, ERIP Mission TICE 1D et Martigues</t>
  </si>
  <si>
    <t>Alerte décalage
avec la classe</t>
  </si>
  <si>
    <t>Items calcul décalage classe</t>
  </si>
  <si>
    <t>Décalage classe sur tous les champs</t>
  </si>
  <si>
    <t>Dominique TRUANT, IEN Gardanne</t>
  </si>
  <si>
    <t>Olivier HOFFALT, IEN Marignane</t>
  </si>
  <si>
    <t>Nicole MOURRE, CPC</t>
  </si>
  <si>
    <t>Évaluation de Mathématiques CM1 - Bilan de l'élève</t>
  </si>
  <si>
    <t>Nombre d'élèves en difficulté MAT</t>
  </si>
  <si>
    <t>Nombre d'élèves en décalage avec la classe MAT</t>
  </si>
  <si>
    <t>Absences</t>
  </si>
  <si>
    <t>Réussites</t>
  </si>
  <si>
    <t>Echecs</t>
  </si>
  <si>
    <t>Calcul 1/3</t>
  </si>
  <si>
    <r>
      <t xml:space="preserve">Évaluations départementales IA13
</t>
    </r>
    <r>
      <rPr>
        <b/>
        <sz val="12"/>
        <color indexed="10"/>
        <rFont val="Arial"/>
        <family val="2"/>
      </rPr>
      <t>Evaluations de CM1</t>
    </r>
  </si>
  <si>
    <t>Résultats Maths</t>
  </si>
  <si>
    <t>0 à &lt;10%</t>
  </si>
  <si>
    <t>10 à &lt;20%</t>
  </si>
  <si>
    <t>20 à &lt;30%</t>
  </si>
  <si>
    <t>30 à &lt;40%</t>
  </si>
  <si>
    <t>40 à &lt;50%</t>
  </si>
  <si>
    <t>50 à &lt;60%</t>
  </si>
  <si>
    <t>60 à &lt;70%</t>
  </si>
  <si>
    <t>70 à &lt;80%</t>
  </si>
  <si>
    <t>80 à &lt;90%</t>
  </si>
  <si>
    <t>90 à &lt;100%</t>
  </si>
  <si>
    <t>Total</t>
  </si>
  <si>
    <t>ABS</t>
  </si>
  <si>
    <t>Nombre d'élèves</t>
  </si>
  <si>
    <t>% de réussite global en Maths</t>
  </si>
  <si>
    <r>
      <t xml:space="preserve">Évaluation de mathématiques CM1 </t>
    </r>
    <r>
      <rPr>
        <b/>
        <i/>
        <sz val="10"/>
        <color indexed="8"/>
        <rFont val="Calibri"/>
        <family val="2"/>
      </rPr>
      <t xml:space="preserve"> </t>
    </r>
    <r>
      <rPr>
        <b/>
        <i/>
        <sz val="8"/>
        <color indexed="8"/>
        <rFont val="Calibri"/>
        <family val="2"/>
      </rPr>
      <t>(suite)</t>
    </r>
  </si>
  <si>
    <t>Score global /40</t>
  </si>
  <si>
    <t>Connaissances et 
compétences de fin de CM1</t>
  </si>
  <si>
    <r>
      <t xml:space="preserve">Évaluations départementales IA 13
</t>
    </r>
    <r>
      <rPr>
        <b/>
        <sz val="12"/>
        <color indexed="43"/>
        <rFont val="Arial"/>
        <family val="2"/>
      </rPr>
      <t xml:space="preserve">Module de gestion de l'évaluation de mathématiques CM1 </t>
    </r>
    <r>
      <rPr>
        <b/>
        <sz val="12"/>
        <color indexed="13"/>
        <rFont val="Arial"/>
        <family val="2"/>
      </rPr>
      <t xml:space="preserve">
</t>
    </r>
    <r>
      <rPr>
        <b/>
        <sz val="12"/>
        <color indexed="13"/>
        <rFont val="Arial"/>
        <family val="2"/>
      </rPr>
      <t>Année scolaire 2015-2016</t>
    </r>
  </si>
</sst>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quot; €&quot;_-;\-* #,##0.00&quot; €&quot;_-;_-* \-??&quot; €&quot;_-;_-@_-"/>
    <numFmt numFmtId="165" formatCode="0.0%"/>
    <numFmt numFmtId="166" formatCode="0.0"/>
    <numFmt numFmtId="167" formatCode="#,##0.0"/>
    <numFmt numFmtId="168" formatCode="&quot;Vrai&quot;;&quot;Vrai&quot;;&quot;Faux&quot;"/>
    <numFmt numFmtId="169" formatCode="&quot;Actif&quot;;&quot;Actif&quot;;&quot;Inactif&quot;"/>
    <numFmt numFmtId="170" formatCode="[$€-2]\ #,##0.00_);[Red]\([$€-2]\ #,##0.00\)"/>
  </numFmts>
  <fonts count="130">
    <font>
      <sz val="10"/>
      <name val="Arial"/>
      <family val="2"/>
    </font>
    <font>
      <b/>
      <sz val="16"/>
      <color indexed="9"/>
      <name val="Arial"/>
      <family val="2"/>
    </font>
    <font>
      <sz val="8"/>
      <name val="Arial"/>
      <family val="2"/>
    </font>
    <font>
      <b/>
      <sz val="16"/>
      <name val="Arial"/>
      <family val="2"/>
    </font>
    <font>
      <b/>
      <sz val="10"/>
      <name val="Arial"/>
      <family val="2"/>
    </font>
    <font>
      <u val="single"/>
      <sz val="10"/>
      <name val="Arial"/>
      <family val="2"/>
    </font>
    <font>
      <b/>
      <sz val="14"/>
      <name val="Arial"/>
      <family val="2"/>
    </font>
    <font>
      <b/>
      <sz val="18"/>
      <color indexed="9"/>
      <name val="Arial"/>
      <family val="2"/>
    </font>
    <font>
      <b/>
      <sz val="12"/>
      <color indexed="8"/>
      <name val="Arial"/>
      <family val="2"/>
    </font>
    <font>
      <sz val="14"/>
      <color indexed="8"/>
      <name val="Times New Roman"/>
      <family val="1"/>
    </font>
    <font>
      <u val="single"/>
      <sz val="14"/>
      <color indexed="8"/>
      <name val="Times New Roman"/>
      <family val="1"/>
    </font>
    <font>
      <i/>
      <sz val="14"/>
      <color indexed="63"/>
      <name val="Times New Roman"/>
      <family val="1"/>
    </font>
    <font>
      <b/>
      <sz val="16"/>
      <color indexed="62"/>
      <name val="Arial"/>
      <family val="2"/>
    </font>
    <font>
      <b/>
      <sz val="12"/>
      <name val="Arial"/>
      <family val="2"/>
    </font>
    <font>
      <b/>
      <sz val="18"/>
      <name val="Arial"/>
      <family val="2"/>
    </font>
    <font>
      <b/>
      <sz val="16"/>
      <color indexed="48"/>
      <name val="Arial"/>
      <family val="2"/>
    </font>
    <font>
      <b/>
      <sz val="14"/>
      <color indexed="9"/>
      <name val="Arial"/>
      <family val="2"/>
    </font>
    <font>
      <b/>
      <sz val="10"/>
      <color indexed="47"/>
      <name val="Arial"/>
      <family val="2"/>
    </font>
    <font>
      <b/>
      <sz val="10"/>
      <color indexed="42"/>
      <name val="Arial"/>
      <family val="2"/>
    </font>
    <font>
      <b/>
      <sz val="10"/>
      <color indexed="9"/>
      <name val="Arial"/>
      <family val="2"/>
    </font>
    <font>
      <b/>
      <sz val="10"/>
      <color indexed="8"/>
      <name val="Arial"/>
      <family val="2"/>
    </font>
    <font>
      <sz val="18"/>
      <name val="Arial"/>
      <family val="2"/>
    </font>
    <font>
      <sz val="12"/>
      <name val="Arial"/>
      <family val="2"/>
    </font>
    <font>
      <b/>
      <sz val="12"/>
      <color indexed="17"/>
      <name val="Times New Roman"/>
      <family val="1"/>
    </font>
    <font>
      <b/>
      <sz val="12"/>
      <color indexed="10"/>
      <name val="Times New Roman"/>
      <family val="1"/>
    </font>
    <font>
      <b/>
      <sz val="12"/>
      <color indexed="8"/>
      <name val="Times New Roman"/>
      <family val="1"/>
    </font>
    <font>
      <b/>
      <sz val="11"/>
      <name val="Arial"/>
      <family val="2"/>
    </font>
    <font>
      <sz val="10"/>
      <color indexed="8"/>
      <name val="Arial"/>
      <family val="2"/>
    </font>
    <font>
      <sz val="10"/>
      <color indexed="22"/>
      <name val="Arial"/>
      <family val="2"/>
    </font>
    <font>
      <b/>
      <sz val="10"/>
      <color indexed="23"/>
      <name val="Arial"/>
      <family val="2"/>
    </font>
    <font>
      <b/>
      <sz val="14"/>
      <color indexed="8"/>
      <name val="Arial"/>
      <family val="2"/>
    </font>
    <font>
      <b/>
      <sz val="9"/>
      <name val="Arial"/>
      <family val="2"/>
    </font>
    <font>
      <b/>
      <sz val="14"/>
      <color indexed="59"/>
      <name val="Arial"/>
      <family val="2"/>
    </font>
    <font>
      <b/>
      <sz val="16"/>
      <color indexed="10"/>
      <name val="Arial"/>
      <family val="2"/>
    </font>
    <font>
      <sz val="10"/>
      <color indexed="9"/>
      <name val="Arial"/>
      <family val="2"/>
    </font>
    <font>
      <b/>
      <sz val="9"/>
      <color indexed="8"/>
      <name val="Arial"/>
      <family val="2"/>
    </font>
    <font>
      <i/>
      <sz val="12"/>
      <name val="Arial"/>
      <family val="2"/>
    </font>
    <font>
      <b/>
      <sz val="14"/>
      <color indexed="54"/>
      <name val="Arial"/>
      <family val="2"/>
    </font>
    <font>
      <b/>
      <sz val="10"/>
      <color indexed="55"/>
      <name val="Arial"/>
      <family val="2"/>
    </font>
    <font>
      <b/>
      <i/>
      <sz val="12"/>
      <name val="Arial"/>
      <family val="2"/>
    </font>
    <font>
      <i/>
      <sz val="8"/>
      <name val="Arial"/>
      <family val="2"/>
    </font>
    <font>
      <b/>
      <sz val="14"/>
      <color indexed="9"/>
      <name val="Calibri"/>
      <family val="2"/>
    </font>
    <font>
      <sz val="10"/>
      <name val="Calibri"/>
      <family val="2"/>
    </font>
    <font>
      <sz val="12"/>
      <color indexed="8"/>
      <name val="Calibri"/>
      <family val="2"/>
    </font>
    <font>
      <sz val="14"/>
      <color indexed="62"/>
      <name val="Calibri"/>
      <family val="2"/>
    </font>
    <font>
      <sz val="16"/>
      <name val="Calibri"/>
      <family val="2"/>
    </font>
    <font>
      <b/>
      <sz val="9"/>
      <name val="Calibri"/>
      <family val="2"/>
    </font>
    <font>
      <b/>
      <sz val="8"/>
      <name val="Calibri"/>
      <family val="2"/>
    </font>
    <font>
      <sz val="6"/>
      <color indexed="8"/>
      <name val="Arial"/>
      <family val="2"/>
    </font>
    <font>
      <b/>
      <i/>
      <sz val="10"/>
      <color indexed="8"/>
      <name val="Calibri"/>
      <family val="2"/>
    </font>
    <font>
      <b/>
      <i/>
      <sz val="8"/>
      <color indexed="8"/>
      <name val="Calibri"/>
      <family val="2"/>
    </font>
    <font>
      <sz val="9"/>
      <name val="Arial"/>
      <family val="2"/>
    </font>
    <font>
      <b/>
      <sz val="12"/>
      <color indexed="13"/>
      <name val="Arial"/>
      <family val="2"/>
    </font>
    <font>
      <b/>
      <sz val="12"/>
      <color indexed="43"/>
      <name val="Arial"/>
      <family val="2"/>
    </font>
    <font>
      <b/>
      <sz val="12"/>
      <color indexed="10"/>
      <name val="Arial"/>
      <family val="2"/>
    </font>
    <font>
      <b/>
      <sz val="10"/>
      <color indexed="62"/>
      <name val="Arial"/>
      <family val="2"/>
    </font>
    <font>
      <sz val="10"/>
      <color indexed="10"/>
      <name val="Arial"/>
      <family val="2"/>
    </font>
    <font>
      <sz val="10"/>
      <color indexed="8"/>
      <name val="Calibri"/>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8"/>
      <color indexed="8"/>
      <name val="Arial"/>
      <family val="2"/>
    </font>
    <font>
      <b/>
      <sz val="10"/>
      <color indexed="49"/>
      <name val="Arial"/>
      <family val="2"/>
    </font>
    <font>
      <sz val="10"/>
      <color indexed="55"/>
      <name val="Arial"/>
      <family val="2"/>
    </font>
    <font>
      <sz val="10"/>
      <color indexed="41"/>
      <name val="Arial"/>
      <family val="2"/>
    </font>
    <font>
      <b/>
      <sz val="24"/>
      <color indexed="62"/>
      <name val="Arial"/>
      <family val="2"/>
    </font>
    <font>
      <sz val="24"/>
      <color indexed="62"/>
      <name val="Arial"/>
      <family val="2"/>
    </font>
    <font>
      <b/>
      <sz val="14"/>
      <color indexed="62"/>
      <name val="Arial"/>
      <family val="2"/>
    </font>
    <font>
      <sz val="14"/>
      <color indexed="62"/>
      <name val="Arial"/>
      <family val="2"/>
    </font>
    <font>
      <sz val="9"/>
      <color indexed="63"/>
      <name val="Arial"/>
      <family val="2"/>
    </font>
    <font>
      <b/>
      <sz val="12"/>
      <color indexed="62"/>
      <name val="Arial"/>
      <family val="2"/>
    </font>
    <font>
      <b/>
      <sz val="16"/>
      <color indexed="23"/>
      <name val="Arial"/>
      <family val="2"/>
    </font>
    <font>
      <sz val="10"/>
      <color indexed="62"/>
      <name val="Arial"/>
      <family val="2"/>
    </font>
    <font>
      <b/>
      <sz val="14"/>
      <color indexed="23"/>
      <name val="Arial"/>
      <family val="2"/>
    </font>
    <font>
      <sz val="14"/>
      <color indexed="23"/>
      <name val="Arial"/>
      <family val="2"/>
    </font>
    <font>
      <b/>
      <sz val="10"/>
      <color indexed="8"/>
      <name val="Calibri"/>
      <family val="2"/>
    </font>
    <font>
      <sz val="8"/>
      <name val="Tahoma"/>
      <family val="2"/>
    </font>
    <font>
      <b/>
      <sz val="18"/>
      <color indexed="4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Arial"/>
      <family val="2"/>
    </font>
    <font>
      <sz val="8"/>
      <color rgb="FF000000"/>
      <name val="Arial"/>
      <family val="2"/>
    </font>
    <font>
      <sz val="8"/>
      <color theme="1"/>
      <name val="Arial"/>
      <family val="2"/>
    </font>
    <font>
      <b/>
      <sz val="10"/>
      <color theme="3" tint="0.39998000860214233"/>
      <name val="Arial"/>
      <family val="2"/>
    </font>
    <font>
      <sz val="10"/>
      <color theme="0" tint="-0.3499799966812134"/>
      <name val="Arial"/>
      <family val="2"/>
    </font>
    <font>
      <sz val="10"/>
      <color theme="0" tint="-0.1499900072813034"/>
      <name val="Arial"/>
      <family val="2"/>
    </font>
    <font>
      <b/>
      <sz val="14"/>
      <color theme="1"/>
      <name val="Arial"/>
      <family val="2"/>
    </font>
    <font>
      <sz val="9"/>
      <color theme="1" tint="0.24998000264167786"/>
      <name val="Arial"/>
      <family val="2"/>
    </font>
    <font>
      <b/>
      <sz val="14"/>
      <color theme="4" tint="-0.4999699890613556"/>
      <name val="Arial"/>
      <family val="2"/>
    </font>
    <font>
      <b/>
      <sz val="24"/>
      <color theme="4" tint="-0.24997000396251678"/>
      <name val="Arial"/>
      <family val="2"/>
    </font>
    <font>
      <sz val="24"/>
      <color theme="4" tint="-0.24997000396251678"/>
      <name val="Arial"/>
      <family val="2"/>
    </font>
    <font>
      <sz val="14"/>
      <color theme="4" tint="-0.4999699890613556"/>
      <name val="Arial"/>
      <family val="2"/>
    </font>
    <font>
      <b/>
      <sz val="12"/>
      <color theme="4" tint="-0.4999699890613556"/>
      <name val="Arial"/>
      <family val="2"/>
    </font>
    <font>
      <b/>
      <sz val="14"/>
      <color theme="4" tint="-0.24997000396251678"/>
      <name val="Arial"/>
      <family val="2"/>
    </font>
    <font>
      <b/>
      <sz val="10"/>
      <color theme="1" tint="0.04998999834060669"/>
      <name val="Arial"/>
      <family val="2"/>
    </font>
    <font>
      <b/>
      <sz val="16"/>
      <color theme="0" tint="-0.4999699890613556"/>
      <name val="Arial"/>
      <family val="2"/>
    </font>
    <font>
      <sz val="10"/>
      <color theme="4" tint="-0.24997000396251678"/>
      <name val="Arial"/>
      <family val="2"/>
    </font>
    <font>
      <b/>
      <sz val="14"/>
      <color theme="0" tint="-0.4999699890613556"/>
      <name val="Arial"/>
      <family val="2"/>
    </font>
    <font>
      <sz val="14"/>
      <color theme="0" tint="-0.4999699890613556"/>
      <name val="Arial"/>
      <family val="2"/>
    </font>
    <font>
      <b/>
      <sz val="10"/>
      <color theme="1"/>
      <name val="Calibri"/>
      <family val="2"/>
    </font>
    <font>
      <b/>
      <sz val="8"/>
      <name val="Arial"/>
      <family val="2"/>
    </font>
  </fonts>
  <fills count="8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indexed="17"/>
        <bgColor indexed="64"/>
      </patternFill>
    </fill>
    <fill>
      <patternFill patternType="solid">
        <fgColor indexed="56"/>
        <bgColor indexed="64"/>
      </patternFill>
    </fill>
    <fill>
      <patternFill patternType="solid">
        <fgColor indexed="42"/>
        <bgColor indexed="64"/>
      </patternFill>
    </fill>
    <fill>
      <patternFill patternType="solid">
        <fgColor indexed="9"/>
        <bgColor indexed="64"/>
      </patternFill>
    </fill>
    <fill>
      <patternFill patternType="solid">
        <fgColor indexed="2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7"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4" tint="0.7999799847602844"/>
        <bgColor indexed="64"/>
      </patternFill>
    </fill>
    <fill>
      <patternFill patternType="solid">
        <fgColor indexed="31"/>
        <bgColor indexed="64"/>
      </patternFill>
    </fill>
    <fill>
      <patternFill patternType="solid">
        <fgColor theme="0"/>
        <bgColor indexed="64"/>
      </patternFill>
    </fill>
    <fill>
      <patternFill patternType="solid">
        <fgColor theme="4" tint="0.7999799847602844"/>
        <bgColor indexed="64"/>
      </patternFill>
    </fill>
    <fill>
      <patternFill patternType="solid">
        <fgColor theme="6" tint="0.7999799847602844"/>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indexed="52"/>
        <bgColor indexed="64"/>
      </patternFill>
    </fill>
    <fill>
      <patternFill patternType="solid">
        <fgColor indexed="57"/>
        <bgColor indexed="64"/>
      </patternFill>
    </fill>
    <fill>
      <patternFill patternType="solid">
        <fgColor theme="0" tint="-0.1499900072813034"/>
        <bgColor indexed="64"/>
      </patternFill>
    </fill>
    <fill>
      <patternFill patternType="solid">
        <fgColor indexed="47"/>
        <bgColor indexed="64"/>
      </patternFill>
    </fill>
    <fill>
      <patternFill patternType="solid">
        <fgColor indexed="26"/>
        <bgColor indexed="64"/>
      </patternFill>
    </fill>
    <fill>
      <patternFill patternType="solid">
        <fgColor theme="0"/>
        <bgColor indexed="64"/>
      </patternFill>
    </fill>
    <fill>
      <patternFill patternType="solid">
        <fgColor indexed="20"/>
        <bgColor indexed="64"/>
      </patternFill>
    </fill>
    <fill>
      <patternFill patternType="solid">
        <fgColor theme="4" tint="-0.24997000396251678"/>
        <bgColor indexed="64"/>
      </patternFill>
    </fill>
    <fill>
      <patternFill patternType="solid">
        <fgColor theme="9" tint="0.7999799847602844"/>
        <bgColor indexed="64"/>
      </patternFill>
    </fill>
    <fill>
      <patternFill patternType="solid">
        <fgColor theme="0" tint="-0.1499900072813034"/>
        <bgColor indexed="64"/>
      </patternFill>
    </fill>
    <fill>
      <patternFill patternType="solid">
        <fgColor theme="0"/>
        <bgColor indexed="64"/>
      </patternFill>
    </fill>
    <fill>
      <patternFill patternType="solid">
        <fgColor indexed="27"/>
        <bgColor indexed="64"/>
      </patternFill>
    </fill>
    <fill>
      <patternFill patternType="solid">
        <fgColor indexed="53"/>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5" tint="0.7999799847602844"/>
        <bgColor indexed="64"/>
      </patternFill>
    </fill>
    <fill>
      <patternFill patternType="solid">
        <fgColor indexed="8"/>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0" tint="-0.1499900072813034"/>
        <bgColor indexed="64"/>
      </patternFill>
    </fill>
    <fill>
      <patternFill patternType="solid">
        <fgColor theme="8" tint="0.7999799847602844"/>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51"/>
      </top>
      <bottom style="thin">
        <color indexed="5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51"/>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style="thin"/>
      <right style="thin"/>
      <top>
        <color indexed="63"/>
      </top>
      <bottom style="thin"/>
    </border>
    <border>
      <left>
        <color indexed="63"/>
      </left>
      <right style="thin">
        <color indexed="8"/>
      </right>
      <top style="thin">
        <color indexed="8"/>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51"/>
      </left>
      <right style="thin">
        <color indexed="51"/>
      </right>
      <top style="thin">
        <color indexed="51"/>
      </top>
      <bottom style="thin">
        <color indexed="51"/>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color indexed="63"/>
      </top>
      <bottom style="thin">
        <color indexed="8"/>
      </bottom>
    </border>
    <border>
      <left style="medium">
        <color indexed="8"/>
      </left>
      <right style="medium">
        <color indexed="8"/>
      </right>
      <top style="medium">
        <color indexed="8"/>
      </top>
      <bottom style="medium">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border>
    <border>
      <left style="thin"/>
      <right>
        <color indexed="63"/>
      </right>
      <top style="thin">
        <color indexed="8"/>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color indexed="8"/>
      </top>
      <bottom>
        <color indexed="63"/>
      </bottom>
    </border>
    <border>
      <left>
        <color indexed="63"/>
      </left>
      <right style="thin"/>
      <top>
        <color indexed="63"/>
      </top>
      <bottom style="thin">
        <color indexed="8"/>
      </bottom>
    </border>
    <border>
      <left style="thin"/>
      <right>
        <color indexed="63"/>
      </right>
      <top style="thin">
        <color indexed="8"/>
      </top>
      <bottom>
        <color indexed="63"/>
      </bottom>
    </border>
    <border>
      <left style="thin"/>
      <right>
        <color indexed="63"/>
      </right>
      <top>
        <color indexed="63"/>
      </top>
      <bottom style="thin">
        <color indexed="8"/>
      </bottom>
    </border>
    <border>
      <left style="thin">
        <color indexed="8"/>
      </left>
      <right style="thin">
        <color indexed="8"/>
      </right>
      <top>
        <color indexed="63"/>
      </top>
      <bottom>
        <color indexed="63"/>
      </bottom>
    </border>
    <border>
      <left>
        <color indexed="63"/>
      </left>
      <right style="thin"/>
      <top style="thin"/>
      <bottom>
        <color indexed="63"/>
      </bottom>
    </border>
    <border>
      <left style="thin">
        <color indexed="8"/>
      </left>
      <right style="thin"/>
      <top style="thin">
        <color indexed="8"/>
      </top>
      <bottom>
        <color indexed="63"/>
      </bottom>
    </border>
    <border>
      <left style="thin">
        <color indexed="8"/>
      </left>
      <right style="thin"/>
      <top>
        <color indexed="63"/>
      </top>
      <bottom>
        <color indexed="63"/>
      </bottom>
    </border>
    <border>
      <left style="thin">
        <color indexed="8"/>
      </left>
      <right style="thin"/>
      <top>
        <color indexed="63"/>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2" fillId="2" borderId="0" applyNumberFormat="0" applyBorder="0" applyAlignment="0" applyProtection="0"/>
    <xf numFmtId="0" fontId="92" fillId="3" borderId="0" applyNumberFormat="0" applyBorder="0" applyAlignment="0" applyProtection="0"/>
    <xf numFmtId="0" fontId="92" fillId="4" borderId="0" applyNumberFormat="0" applyBorder="0" applyAlignment="0" applyProtection="0"/>
    <xf numFmtId="0" fontId="92" fillId="5" borderId="0" applyNumberFormat="0" applyBorder="0" applyAlignment="0" applyProtection="0"/>
    <xf numFmtId="0" fontId="92" fillId="6" borderId="0" applyNumberFormat="0" applyBorder="0" applyAlignment="0" applyProtection="0"/>
    <xf numFmtId="0" fontId="92" fillId="7" borderId="0" applyNumberFormat="0" applyBorder="0" applyAlignment="0" applyProtection="0"/>
    <xf numFmtId="0" fontId="92" fillId="8" borderId="0" applyNumberFormat="0" applyBorder="0" applyAlignment="0" applyProtection="0"/>
    <xf numFmtId="0" fontId="92" fillId="9"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2" borderId="0" applyNumberFormat="0" applyBorder="0" applyAlignment="0" applyProtection="0"/>
    <xf numFmtId="0" fontId="92" fillId="13" borderId="0" applyNumberFormat="0" applyBorder="0" applyAlignment="0" applyProtection="0"/>
    <xf numFmtId="0" fontId="93" fillId="14" borderId="0" applyNumberFormat="0" applyBorder="0" applyAlignment="0" applyProtection="0"/>
    <xf numFmtId="0" fontId="93" fillId="15" borderId="0" applyNumberFormat="0" applyBorder="0" applyAlignment="0" applyProtection="0"/>
    <xf numFmtId="0" fontId="93"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93" fillId="19" borderId="0" applyNumberFormat="0" applyBorder="0" applyAlignment="0" applyProtection="0"/>
    <xf numFmtId="0" fontId="93"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93" fillId="23" borderId="0" applyNumberFormat="0" applyBorder="0" applyAlignment="0" applyProtection="0"/>
    <xf numFmtId="0" fontId="93" fillId="24" borderId="0" applyNumberFormat="0" applyBorder="0" applyAlignment="0" applyProtection="0"/>
    <xf numFmtId="0" fontId="93" fillId="25" borderId="0" applyNumberFormat="0" applyBorder="0" applyAlignment="0" applyProtection="0"/>
    <xf numFmtId="0" fontId="94" fillId="0" borderId="0" applyNumberFormat="0" applyFill="0" applyBorder="0" applyAlignment="0" applyProtection="0"/>
    <xf numFmtId="0" fontId="95" fillId="26" borderId="1" applyNumberFormat="0" applyAlignment="0" applyProtection="0"/>
    <xf numFmtId="0" fontId="96" fillId="0" borderId="2" applyNumberFormat="0" applyFill="0" applyAlignment="0" applyProtection="0"/>
    <xf numFmtId="0" fontId="0" fillId="27" borderId="3" applyNumberFormat="0" applyFont="0" applyAlignment="0" applyProtection="0"/>
    <xf numFmtId="0" fontId="97" fillId="28" borderId="1" applyNumberFormat="0" applyAlignment="0" applyProtection="0"/>
    <xf numFmtId="164" fontId="0" fillId="0" borderId="0" applyFill="0" applyBorder="0" applyAlignment="0" applyProtection="0"/>
    <xf numFmtId="0" fontId="98" fillId="29"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99" fillId="30" borderId="0" applyNumberFormat="0" applyBorder="0" applyAlignment="0" applyProtection="0"/>
    <xf numFmtId="9" fontId="0" fillId="0" borderId="0" applyFill="0" applyBorder="0" applyAlignment="0" applyProtection="0"/>
    <xf numFmtId="0" fontId="100" fillId="31" borderId="0" applyNumberFormat="0" applyBorder="0" applyAlignment="0" applyProtection="0"/>
    <xf numFmtId="0" fontId="101" fillId="26" borderId="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5" applyNumberFormat="0" applyFill="0" applyAlignment="0" applyProtection="0"/>
    <xf numFmtId="0" fontId="105" fillId="0" borderId="6" applyNumberFormat="0" applyFill="0" applyAlignment="0" applyProtection="0"/>
    <xf numFmtId="0" fontId="106" fillId="0" borderId="7" applyNumberFormat="0" applyFill="0" applyAlignment="0" applyProtection="0"/>
    <xf numFmtId="0" fontId="106" fillId="0" borderId="0" applyNumberFormat="0" applyFill="0" applyBorder="0" applyAlignment="0" applyProtection="0"/>
    <xf numFmtId="0" fontId="107" fillId="0" borderId="8" applyNumberFormat="0" applyFill="0" applyAlignment="0" applyProtection="0"/>
    <xf numFmtId="0" fontId="108" fillId="32" borderId="9" applyNumberFormat="0" applyAlignment="0" applyProtection="0"/>
  </cellStyleXfs>
  <cellXfs count="411">
    <xf numFmtId="0" fontId="0" fillId="0" borderId="0" xfId="0" applyAlignment="1">
      <alignment/>
    </xf>
    <xf numFmtId="0" fontId="0" fillId="0" borderId="0" xfId="0" applyAlignment="1" applyProtection="1">
      <alignment/>
      <protection hidden="1"/>
    </xf>
    <xf numFmtId="1" fontId="2" fillId="33" borderId="10" xfId="0" applyNumberFormat="1" applyFont="1" applyFill="1" applyBorder="1" applyAlignment="1" applyProtection="1">
      <alignment/>
      <protection hidden="1"/>
    </xf>
    <xf numFmtId="1" fontId="3" fillId="33" borderId="10" xfId="0" applyNumberFormat="1" applyFont="1" applyFill="1" applyBorder="1" applyAlignment="1" applyProtection="1">
      <alignment vertical="center"/>
      <protection hidden="1"/>
    </xf>
    <xf numFmtId="1" fontId="6" fillId="33" borderId="10" xfId="0" applyNumberFormat="1" applyFont="1" applyFill="1" applyBorder="1" applyAlignment="1" applyProtection="1">
      <alignment vertical="top" wrapText="1"/>
      <protection hidden="1"/>
    </xf>
    <xf numFmtId="0" fontId="0" fillId="34" borderId="0" xfId="0" applyFill="1" applyAlignment="1" applyProtection="1">
      <alignment/>
      <protection hidden="1"/>
    </xf>
    <xf numFmtId="0" fontId="0" fillId="0" borderId="0" xfId="0" applyFill="1" applyAlignment="1" applyProtection="1">
      <alignment/>
      <protection hidden="1"/>
    </xf>
    <xf numFmtId="0" fontId="17" fillId="35" borderId="11" xfId="0" applyFont="1" applyFill="1" applyBorder="1" applyAlignment="1" applyProtection="1">
      <alignment horizontal="center" vertical="center" wrapText="1"/>
      <protection hidden="1"/>
    </xf>
    <xf numFmtId="0" fontId="18" fillId="36" borderId="11" xfId="0" applyFont="1" applyFill="1" applyBorder="1" applyAlignment="1" applyProtection="1">
      <alignment horizontal="center" vertical="center" wrapText="1"/>
      <protection hidden="1"/>
    </xf>
    <xf numFmtId="0" fontId="19" fillId="37" borderId="11" xfId="0" applyFont="1" applyFill="1" applyBorder="1" applyAlignment="1" applyProtection="1">
      <alignment horizontal="left" vertical="center"/>
      <protection hidden="1"/>
    </xf>
    <xf numFmtId="0" fontId="20" fillId="38" borderId="11" xfId="0" applyFont="1" applyFill="1" applyBorder="1" applyAlignment="1" applyProtection="1">
      <alignment horizontal="center" vertical="center" wrapText="1"/>
      <protection hidden="1"/>
    </xf>
    <xf numFmtId="0" fontId="0" fillId="0" borderId="0" xfId="0" applyFont="1" applyAlignment="1" applyProtection="1">
      <alignment horizontal="right" vertical="center" wrapText="1"/>
      <protection hidden="1"/>
    </xf>
    <xf numFmtId="0" fontId="21" fillId="0" borderId="11" xfId="0" applyFont="1" applyBorder="1" applyAlignment="1" applyProtection="1">
      <alignment horizontal="right" vertical="center"/>
      <protection hidden="1"/>
    </xf>
    <xf numFmtId="0" fontId="0" fillId="0" borderId="11" xfId="0" applyFont="1" applyBorder="1" applyAlignment="1" applyProtection="1">
      <alignment horizontal="center" vertical="center" wrapText="1"/>
      <protection hidden="1"/>
    </xf>
    <xf numFmtId="0" fontId="0" fillId="0" borderId="11" xfId="0" applyBorder="1" applyAlignment="1" applyProtection="1">
      <alignment vertical="center"/>
      <protection hidden="1"/>
    </xf>
    <xf numFmtId="1" fontId="4" fillId="0" borderId="11" xfId="0" applyNumberFormat="1" applyFont="1" applyBorder="1" applyAlignment="1" applyProtection="1">
      <alignment horizontal="center" vertical="center"/>
      <protection locked="0"/>
    </xf>
    <xf numFmtId="165" fontId="26" fillId="0" borderId="11" xfId="0" applyNumberFormat="1" applyFont="1" applyBorder="1" applyAlignment="1" applyProtection="1">
      <alignment vertical="center"/>
      <protection hidden="1"/>
    </xf>
    <xf numFmtId="0" fontId="27" fillId="0" borderId="11" xfId="0" applyFont="1" applyBorder="1" applyAlignment="1" applyProtection="1">
      <alignment vertical="center"/>
      <protection hidden="1"/>
    </xf>
    <xf numFmtId="0" fontId="0" fillId="0" borderId="0" xfId="0" applyAlignment="1" applyProtection="1">
      <alignment horizontal="right" vertical="center"/>
      <protection hidden="1"/>
    </xf>
    <xf numFmtId="165" fontId="0" fillId="0" borderId="11" xfId="0" applyNumberFormat="1" applyBorder="1" applyAlignment="1" applyProtection="1">
      <alignment vertical="center"/>
      <protection hidden="1"/>
    </xf>
    <xf numFmtId="0" fontId="0" fillId="34" borderId="0" xfId="0" applyFill="1" applyAlignment="1" applyProtection="1">
      <alignment vertical="center"/>
      <protection hidden="1"/>
    </xf>
    <xf numFmtId="0" fontId="0" fillId="0" borderId="0" xfId="0" applyAlignment="1" applyProtection="1">
      <alignment vertical="center"/>
      <protection hidden="1"/>
    </xf>
    <xf numFmtId="0" fontId="28" fillId="34" borderId="0" xfId="0" applyFont="1" applyFill="1" applyAlignment="1" applyProtection="1">
      <alignment/>
      <protection hidden="1"/>
    </xf>
    <xf numFmtId="0" fontId="29" fillId="34" borderId="0" xfId="0" applyFont="1" applyFill="1" applyAlignment="1" applyProtection="1">
      <alignment horizontal="left"/>
      <protection hidden="1"/>
    </xf>
    <xf numFmtId="0" fontId="0" fillId="0" borderId="11" xfId="0" applyBorder="1" applyAlignment="1" applyProtection="1">
      <alignment horizontal="right" vertical="center"/>
      <protection hidden="1"/>
    </xf>
    <xf numFmtId="0" fontId="0" fillId="0" borderId="0" xfId="0" applyFill="1" applyAlignment="1" applyProtection="1">
      <alignment vertical="center"/>
      <protection hidden="1"/>
    </xf>
    <xf numFmtId="165" fontId="4" fillId="0" borderId="11" xfId="0" applyNumberFormat="1" applyFont="1" applyBorder="1" applyAlignment="1" applyProtection="1">
      <alignment horizontal="right" vertical="center" textRotation="90"/>
      <protection hidden="1"/>
    </xf>
    <xf numFmtId="0" fontId="0" fillId="34" borderId="0" xfId="0" applyFont="1" applyFill="1" applyAlignment="1" applyProtection="1">
      <alignment/>
      <protection hidden="1"/>
    </xf>
    <xf numFmtId="0" fontId="4" fillId="34" borderId="0" xfId="0" applyFont="1" applyFill="1" applyAlignment="1" applyProtection="1">
      <alignment horizontal="center" wrapText="1"/>
      <protection hidden="1"/>
    </xf>
    <xf numFmtId="0" fontId="0" fillId="0" borderId="0" xfId="0" applyFont="1" applyBorder="1" applyAlignment="1" applyProtection="1">
      <alignment horizontal="center"/>
      <protection hidden="1"/>
    </xf>
    <xf numFmtId="0" fontId="0" fillId="0" borderId="0" xfId="0" applyBorder="1" applyAlignment="1" applyProtection="1">
      <alignment horizontal="right"/>
      <protection hidden="1"/>
    </xf>
    <xf numFmtId="0" fontId="0" fillId="0" borderId="11" xfId="0" applyFont="1" applyBorder="1" applyAlignment="1" applyProtection="1">
      <alignment vertical="center" wrapText="1"/>
      <protection hidden="1"/>
    </xf>
    <xf numFmtId="166" fontId="0" fillId="0" borderId="11" xfId="0" applyNumberFormat="1" applyBorder="1" applyAlignment="1" applyProtection="1">
      <alignment vertical="center"/>
      <protection hidden="1"/>
    </xf>
    <xf numFmtId="0" fontId="0" fillId="0" borderId="0" xfId="0" applyBorder="1" applyAlignment="1" applyProtection="1">
      <alignment/>
      <protection hidden="1"/>
    </xf>
    <xf numFmtId="0" fontId="0" fillId="0" borderId="0" xfId="0" applyFont="1" applyFill="1" applyBorder="1" applyAlignment="1" applyProtection="1">
      <alignment horizontal="center"/>
      <protection hidden="1"/>
    </xf>
    <xf numFmtId="0" fontId="0" fillId="0" borderId="11" xfId="0" applyBorder="1" applyAlignment="1" applyProtection="1">
      <alignment/>
      <protection hidden="1"/>
    </xf>
    <xf numFmtId="1" fontId="2" fillId="39" borderId="11" xfId="0" applyNumberFormat="1" applyFont="1" applyFill="1" applyBorder="1" applyAlignment="1" applyProtection="1">
      <alignment/>
      <protection hidden="1"/>
    </xf>
    <xf numFmtId="0" fontId="0" fillId="34" borderId="0" xfId="0" applyFill="1" applyBorder="1" applyAlignment="1" applyProtection="1">
      <alignment/>
      <protection hidden="1"/>
    </xf>
    <xf numFmtId="0" fontId="0" fillId="0" borderId="0" xfId="0" applyBorder="1" applyAlignment="1" applyProtection="1">
      <alignment vertical="center"/>
      <protection hidden="1"/>
    </xf>
    <xf numFmtId="0" fontId="31" fillId="0" borderId="11" xfId="0" applyFont="1" applyBorder="1" applyAlignment="1" applyProtection="1">
      <alignment vertical="center"/>
      <protection hidden="1"/>
    </xf>
    <xf numFmtId="1" fontId="32" fillId="33" borderId="11" xfId="0" applyNumberFormat="1" applyFont="1" applyFill="1" applyBorder="1" applyAlignment="1" applyProtection="1">
      <alignment horizontal="right" vertical="center"/>
      <protection hidden="1"/>
    </xf>
    <xf numFmtId="0" fontId="0" fillId="34" borderId="0" xfId="0" applyFill="1" applyAlignment="1" applyProtection="1">
      <alignment horizontal="left"/>
      <protection hidden="1"/>
    </xf>
    <xf numFmtId="0" fontId="34" fillId="34" borderId="0" xfId="0" applyFont="1" applyFill="1" applyAlignment="1" applyProtection="1">
      <alignment/>
      <protection hidden="1"/>
    </xf>
    <xf numFmtId="0" fontId="2" fillId="34" borderId="0" xfId="0" applyFont="1" applyFill="1" applyBorder="1" applyAlignment="1" applyProtection="1">
      <alignment/>
      <protection hidden="1"/>
    </xf>
    <xf numFmtId="0" fontId="2" fillId="34" borderId="0" xfId="0" applyFont="1" applyFill="1" applyAlignment="1" applyProtection="1">
      <alignment/>
      <protection hidden="1"/>
    </xf>
    <xf numFmtId="0" fontId="2" fillId="0" borderId="0" xfId="0" applyFont="1" applyAlignment="1" applyProtection="1">
      <alignment/>
      <protection hidden="1"/>
    </xf>
    <xf numFmtId="0" fontId="22" fillId="0" borderId="0" xfId="0" applyFont="1" applyBorder="1" applyAlignment="1" applyProtection="1">
      <alignment horizontal="center" vertical="center"/>
      <protection hidden="1"/>
    </xf>
    <xf numFmtId="0" fontId="13" fillId="0" borderId="11" xfId="0" applyFont="1" applyBorder="1" applyAlignment="1" applyProtection="1">
      <alignment horizontal="right" vertical="center"/>
      <protection hidden="1"/>
    </xf>
    <xf numFmtId="165" fontId="13" fillId="0" borderId="11" xfId="0" applyNumberFormat="1" applyFont="1" applyBorder="1" applyAlignment="1" applyProtection="1">
      <alignment horizontal="right" vertical="center"/>
      <protection hidden="1"/>
    </xf>
    <xf numFmtId="165" fontId="13" fillId="0" borderId="11" xfId="0" applyNumberFormat="1" applyFont="1" applyBorder="1" applyAlignment="1" applyProtection="1">
      <alignment horizontal="center" vertical="center"/>
      <protection hidden="1"/>
    </xf>
    <xf numFmtId="165" fontId="22" fillId="34" borderId="0" xfId="0" applyNumberFormat="1" applyFont="1" applyFill="1" applyBorder="1" applyAlignment="1" applyProtection="1">
      <alignment vertical="center"/>
      <protection hidden="1"/>
    </xf>
    <xf numFmtId="167" fontId="22" fillId="34" borderId="0" xfId="0" applyNumberFormat="1" applyFont="1" applyFill="1" applyBorder="1" applyAlignment="1" applyProtection="1">
      <alignment vertical="center"/>
      <protection hidden="1"/>
    </xf>
    <xf numFmtId="165" fontId="0" fillId="34" borderId="0" xfId="0" applyNumberFormat="1" applyFill="1" applyBorder="1" applyAlignment="1" applyProtection="1">
      <alignment/>
      <protection hidden="1"/>
    </xf>
    <xf numFmtId="0" fontId="19" fillId="0" borderId="0" xfId="0" applyFont="1" applyFill="1" applyBorder="1" applyAlignment="1" applyProtection="1">
      <alignment horizontal="left" vertical="center"/>
      <protection hidden="1"/>
    </xf>
    <xf numFmtId="0" fontId="19" fillId="40" borderId="12" xfId="0" applyFont="1" applyFill="1" applyBorder="1" applyAlignment="1" applyProtection="1">
      <alignment vertical="center" wrapText="1"/>
      <protection hidden="1"/>
    </xf>
    <xf numFmtId="0" fontId="21" fillId="33" borderId="12" xfId="0" applyFont="1" applyFill="1" applyBorder="1" applyAlignment="1" applyProtection="1">
      <alignment vertical="center"/>
      <protection hidden="1"/>
    </xf>
    <xf numFmtId="0" fontId="0" fillId="0" borderId="0" xfId="0" applyFill="1" applyBorder="1" applyAlignment="1" applyProtection="1">
      <alignment vertical="center"/>
      <protection hidden="1"/>
    </xf>
    <xf numFmtId="0" fontId="22" fillId="0" borderId="0" xfId="0" applyFont="1" applyBorder="1" applyAlignment="1" applyProtection="1">
      <alignment vertical="center" wrapText="1"/>
      <protection hidden="1"/>
    </xf>
    <xf numFmtId="9" fontId="22" fillId="0" borderId="0" xfId="0" applyNumberFormat="1" applyFont="1" applyBorder="1" applyAlignment="1" applyProtection="1">
      <alignment vertical="center"/>
      <protection hidden="1"/>
    </xf>
    <xf numFmtId="9" fontId="22" fillId="0" borderId="0" xfId="0" applyNumberFormat="1" applyFont="1" applyAlignment="1" applyProtection="1">
      <alignment horizontal="center" vertical="center"/>
      <protection hidden="1"/>
    </xf>
    <xf numFmtId="0" fontId="0" fillId="0" borderId="0" xfId="0" applyAlignment="1" applyProtection="1">
      <alignment/>
      <protection hidden="1"/>
    </xf>
    <xf numFmtId="0" fontId="22" fillId="0" borderId="0" xfId="0" applyFont="1" applyAlignment="1" applyProtection="1">
      <alignment horizontal="center" vertical="center"/>
      <protection hidden="1"/>
    </xf>
    <xf numFmtId="0" fontId="27" fillId="0" borderId="0" xfId="0" applyFont="1" applyAlignment="1" applyProtection="1">
      <alignment/>
      <protection hidden="1"/>
    </xf>
    <xf numFmtId="0" fontId="34" fillId="0" borderId="0" xfId="0" applyFont="1" applyBorder="1" applyAlignment="1" applyProtection="1">
      <alignment horizontal="center" vertical="center"/>
      <protection hidden="1"/>
    </xf>
    <xf numFmtId="165" fontId="34" fillId="0" borderId="0" xfId="0" applyNumberFormat="1" applyFont="1" applyBorder="1" applyAlignment="1" applyProtection="1">
      <alignment horizontal="right" vertical="center"/>
      <protection hidden="1"/>
    </xf>
    <xf numFmtId="165" fontId="34" fillId="0" borderId="0" xfId="0" applyNumberFormat="1" applyFont="1" applyFill="1" applyBorder="1" applyAlignment="1" applyProtection="1">
      <alignment horizontal="right" vertical="center"/>
      <protection hidden="1"/>
    </xf>
    <xf numFmtId="0" fontId="0" fillId="0" borderId="0" xfId="0" applyAlignment="1" applyProtection="1">
      <alignment/>
      <protection/>
    </xf>
    <xf numFmtId="0" fontId="0" fillId="0" borderId="0" xfId="0" applyAlignment="1" applyProtection="1">
      <alignment horizontal="right"/>
      <protection/>
    </xf>
    <xf numFmtId="0" fontId="22" fillId="0" borderId="0" xfId="0" applyFont="1" applyBorder="1" applyAlignment="1" applyProtection="1">
      <alignment horizontal="center" vertical="center"/>
      <protection/>
    </xf>
    <xf numFmtId="0" fontId="2" fillId="0" borderId="0" xfId="0" applyFont="1" applyAlignment="1" applyProtection="1">
      <alignment/>
      <protection/>
    </xf>
    <xf numFmtId="0" fontId="0" fillId="0" borderId="0" xfId="0" applyBorder="1" applyAlignment="1" applyProtection="1">
      <alignment/>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0" fillId="0" borderId="0" xfId="0" applyFont="1" applyAlignment="1" applyProtection="1">
      <alignment/>
      <protection/>
    </xf>
    <xf numFmtId="0" fontId="19" fillId="0" borderId="0" xfId="0" applyFont="1" applyFill="1" applyBorder="1" applyAlignment="1" applyProtection="1">
      <alignment horizontal="left" vertical="center"/>
      <protection/>
    </xf>
    <xf numFmtId="0" fontId="19" fillId="40" borderId="11" xfId="0" applyFont="1" applyFill="1" applyBorder="1" applyAlignment="1" applyProtection="1">
      <alignment vertical="center" wrapText="1"/>
      <protection/>
    </xf>
    <xf numFmtId="0" fontId="21" fillId="33" borderId="11" xfId="0" applyFont="1" applyFill="1" applyBorder="1" applyAlignment="1" applyProtection="1">
      <alignment vertical="center"/>
      <protection/>
    </xf>
    <xf numFmtId="0" fontId="38" fillId="0" borderId="0" xfId="0" applyFont="1" applyFill="1" applyBorder="1"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0" fillId="0" borderId="0" xfId="0" applyFill="1" applyBorder="1" applyAlignment="1" applyProtection="1">
      <alignment vertical="center"/>
      <protection/>
    </xf>
    <xf numFmtId="0" fontId="0" fillId="0" borderId="11" xfId="0" applyBorder="1" applyAlignment="1" applyProtection="1">
      <alignment vertical="center"/>
      <protection/>
    </xf>
    <xf numFmtId="0" fontId="0" fillId="34" borderId="0" xfId="0" applyFill="1" applyAlignment="1" applyProtection="1">
      <alignment/>
      <protection/>
    </xf>
    <xf numFmtId="0" fontId="0" fillId="0" borderId="0" xfId="0" applyFont="1" applyAlignment="1" applyProtection="1">
      <alignment horizontal="right"/>
      <protection/>
    </xf>
    <xf numFmtId="1" fontId="13" fillId="33" borderId="10" xfId="0" applyNumberFormat="1" applyFont="1" applyFill="1" applyBorder="1" applyAlignment="1" applyProtection="1">
      <alignment/>
      <protection hidden="1"/>
    </xf>
    <xf numFmtId="0" fontId="22" fillId="33" borderId="13" xfId="0" applyFont="1" applyFill="1" applyBorder="1" applyAlignment="1" applyProtection="1">
      <alignment vertical="top" wrapText="1"/>
      <protection hidden="1"/>
    </xf>
    <xf numFmtId="1" fontId="22" fillId="33" borderId="10" xfId="0" applyNumberFormat="1" applyFont="1" applyFill="1" applyBorder="1" applyAlignment="1" applyProtection="1">
      <alignment/>
      <protection hidden="1"/>
    </xf>
    <xf numFmtId="1" fontId="22" fillId="33" borderId="13" xfId="0" applyNumberFormat="1" applyFont="1" applyFill="1" applyBorder="1" applyAlignment="1" applyProtection="1">
      <alignment/>
      <protection hidden="1"/>
    </xf>
    <xf numFmtId="0" fontId="0" fillId="33" borderId="10" xfId="0" applyFill="1" applyBorder="1" applyAlignment="1" applyProtection="1">
      <alignment/>
      <protection hidden="1"/>
    </xf>
    <xf numFmtId="0" fontId="4" fillId="33" borderId="10" xfId="0" applyNumberFormat="1" applyFont="1" applyFill="1" applyBorder="1" applyAlignment="1" applyProtection="1">
      <alignment vertical="top" wrapText="1"/>
      <protection hidden="1"/>
    </xf>
    <xf numFmtId="0" fontId="0" fillId="41" borderId="0" xfId="0" applyFill="1" applyAlignment="1" applyProtection="1">
      <alignment/>
      <protection hidden="1"/>
    </xf>
    <xf numFmtId="0" fontId="35" fillId="42" borderId="0" xfId="0" applyFont="1" applyFill="1" applyBorder="1" applyAlignment="1" applyProtection="1">
      <alignment horizontal="center" vertical="center" wrapText="1"/>
      <protection hidden="1"/>
    </xf>
    <xf numFmtId="0" fontId="35" fillId="43" borderId="0" xfId="0" applyFont="1" applyFill="1" applyBorder="1" applyAlignment="1" applyProtection="1">
      <alignment horizontal="center" vertical="center" wrapText="1"/>
      <protection hidden="1"/>
    </xf>
    <xf numFmtId="0" fontId="35" fillId="44" borderId="0" xfId="0" applyFont="1" applyFill="1" applyBorder="1" applyAlignment="1" applyProtection="1">
      <alignment horizontal="center" vertical="center" wrapText="1"/>
      <protection hidden="1"/>
    </xf>
    <xf numFmtId="0" fontId="13" fillId="45" borderId="0" xfId="0" applyFont="1" applyFill="1" applyBorder="1" applyAlignment="1" applyProtection="1">
      <alignment horizontal="right" vertical="center"/>
      <protection hidden="1"/>
    </xf>
    <xf numFmtId="165" fontId="13" fillId="45" borderId="0" xfId="0" applyNumberFormat="1" applyFont="1" applyFill="1" applyBorder="1" applyAlignment="1" applyProtection="1">
      <alignment horizontal="right" vertical="center"/>
      <protection hidden="1"/>
    </xf>
    <xf numFmtId="165" fontId="13" fillId="45" borderId="0" xfId="0" applyNumberFormat="1" applyFont="1" applyFill="1" applyBorder="1" applyAlignment="1" applyProtection="1">
      <alignment horizontal="center" vertical="center"/>
      <protection hidden="1"/>
    </xf>
    <xf numFmtId="0" fontId="4" fillId="43" borderId="0" xfId="0" applyFont="1" applyFill="1" applyBorder="1" applyAlignment="1" applyProtection="1">
      <alignment horizontal="center" vertical="center" wrapText="1"/>
      <protection hidden="1"/>
    </xf>
    <xf numFmtId="0" fontId="19" fillId="46" borderId="0" xfId="0" applyFont="1" applyFill="1" applyBorder="1" applyAlignment="1" applyProtection="1">
      <alignment horizontal="center" vertical="center" wrapText="1"/>
      <protection hidden="1"/>
    </xf>
    <xf numFmtId="0" fontId="17" fillId="47" borderId="0" xfId="0" applyFont="1" applyFill="1" applyBorder="1" applyAlignment="1" applyProtection="1">
      <alignment horizontal="center" vertical="center" wrapText="1"/>
      <protection hidden="1"/>
    </xf>
    <xf numFmtId="0" fontId="0" fillId="45" borderId="0" xfId="0" applyFill="1" applyBorder="1" applyAlignment="1" applyProtection="1">
      <alignment vertical="center"/>
      <protection hidden="1"/>
    </xf>
    <xf numFmtId="0" fontId="0" fillId="45" borderId="0" xfId="0" applyFill="1" applyAlignment="1" applyProtection="1">
      <alignment vertical="center"/>
      <protection hidden="1"/>
    </xf>
    <xf numFmtId="0" fontId="13" fillId="0" borderId="14" xfId="0" applyFont="1" applyBorder="1" applyAlignment="1" applyProtection="1">
      <alignment horizontal="right" vertical="center"/>
      <protection hidden="1"/>
    </xf>
    <xf numFmtId="0" fontId="13" fillId="33" borderId="15" xfId="0" applyFont="1" applyFill="1" applyBorder="1" applyAlignment="1" applyProtection="1">
      <alignment horizontal="right" vertical="center"/>
      <protection hidden="1"/>
    </xf>
    <xf numFmtId="0" fontId="13" fillId="33" borderId="16" xfId="0" applyFont="1" applyFill="1" applyBorder="1" applyAlignment="1" applyProtection="1">
      <alignment horizontal="right" vertical="center"/>
      <protection hidden="1"/>
    </xf>
    <xf numFmtId="0" fontId="16" fillId="48" borderId="0" xfId="0" applyFont="1" applyFill="1" applyBorder="1" applyAlignment="1" applyProtection="1">
      <alignment horizontal="center" vertical="center"/>
      <protection hidden="1"/>
    </xf>
    <xf numFmtId="0" fontId="22" fillId="45" borderId="0" xfId="0" applyFont="1" applyFill="1" applyBorder="1" applyAlignment="1" applyProtection="1">
      <alignment horizontal="center" vertical="center"/>
      <protection hidden="1"/>
    </xf>
    <xf numFmtId="0" fontId="20" fillId="49" borderId="11" xfId="0" applyFont="1" applyFill="1" applyBorder="1" applyAlignment="1" applyProtection="1">
      <alignment horizontal="center" vertical="center"/>
      <protection hidden="1"/>
    </xf>
    <xf numFmtId="0" fontId="109" fillId="50" borderId="11" xfId="0" applyFont="1" applyFill="1" applyBorder="1" applyAlignment="1" applyProtection="1">
      <alignment horizontal="center" vertical="center"/>
      <protection hidden="1"/>
    </xf>
    <xf numFmtId="0" fontId="20" fillId="51" borderId="17" xfId="0" applyFont="1" applyFill="1" applyBorder="1" applyAlignment="1" applyProtection="1">
      <alignment horizontal="center" vertical="center"/>
      <protection hidden="1"/>
    </xf>
    <xf numFmtId="0" fontId="20" fillId="52" borderId="17" xfId="0" applyFont="1" applyFill="1" applyBorder="1" applyAlignment="1" applyProtection="1">
      <alignment horizontal="center" vertical="center"/>
      <protection hidden="1"/>
    </xf>
    <xf numFmtId="1" fontId="40" fillId="33" borderId="10" xfId="0" applyNumberFormat="1" applyFont="1" applyFill="1" applyBorder="1" applyAlignment="1" applyProtection="1">
      <alignment horizontal="center" vertical="center"/>
      <protection hidden="1"/>
    </xf>
    <xf numFmtId="0" fontId="42" fillId="0" borderId="0" xfId="0" applyFont="1" applyAlignment="1" applyProtection="1">
      <alignment/>
      <protection/>
    </xf>
    <xf numFmtId="0" fontId="42" fillId="33" borderId="0" xfId="0" applyFont="1" applyFill="1" applyBorder="1" applyAlignment="1" applyProtection="1">
      <alignment/>
      <protection/>
    </xf>
    <xf numFmtId="0" fontId="46" fillId="33" borderId="15" xfId="0" applyFont="1" applyFill="1" applyBorder="1" applyAlignment="1" applyProtection="1">
      <alignment horizontal="center" vertical="center" wrapText="1"/>
      <protection hidden="1"/>
    </xf>
    <xf numFmtId="0" fontId="47" fillId="33" borderId="15" xfId="0" applyFont="1" applyFill="1" applyBorder="1" applyAlignment="1">
      <alignment horizontal="center" vertical="center" wrapText="1"/>
    </xf>
    <xf numFmtId="0" fontId="42" fillId="33" borderId="11" xfId="0" applyFont="1" applyFill="1" applyBorder="1" applyAlignment="1" applyProtection="1">
      <alignment vertical="center"/>
      <protection/>
    </xf>
    <xf numFmtId="0" fontId="42" fillId="0" borderId="15" xfId="0" applyFont="1" applyBorder="1" applyAlignment="1">
      <alignment/>
    </xf>
    <xf numFmtId="0" fontId="42" fillId="33" borderId="0" xfId="0" applyFont="1" applyFill="1" applyBorder="1" applyAlignment="1" applyProtection="1">
      <alignment vertical="center"/>
      <protection/>
    </xf>
    <xf numFmtId="0" fontId="42" fillId="34" borderId="0" xfId="0" applyFont="1" applyFill="1" applyBorder="1" applyAlignment="1" applyProtection="1">
      <alignment vertical="center"/>
      <protection/>
    </xf>
    <xf numFmtId="0" fontId="46" fillId="33" borderId="17" xfId="0" applyFont="1" applyFill="1" applyBorder="1" applyAlignment="1">
      <alignment horizontal="center" vertical="center" wrapText="1"/>
    </xf>
    <xf numFmtId="0" fontId="42" fillId="0" borderId="16" xfId="0" applyFont="1" applyFill="1" applyBorder="1" applyAlignment="1">
      <alignment horizontal="left" vertical="center" indent="1"/>
    </xf>
    <xf numFmtId="0" fontId="46" fillId="33" borderId="16" xfId="0" applyFont="1" applyFill="1" applyBorder="1" applyAlignment="1">
      <alignment horizontal="center" vertical="center" wrapText="1"/>
    </xf>
    <xf numFmtId="165" fontId="13" fillId="45" borderId="0" xfId="0" applyNumberFormat="1" applyFont="1" applyFill="1" applyBorder="1" applyAlignment="1" applyProtection="1">
      <alignment horizontal="center" vertical="center" wrapText="1"/>
      <protection hidden="1"/>
    </xf>
    <xf numFmtId="0" fontId="0" fillId="0" borderId="11" xfId="0" applyBorder="1" applyAlignment="1" applyProtection="1">
      <alignment horizontal="center" vertical="center" wrapText="1"/>
      <protection hidden="1"/>
    </xf>
    <xf numFmtId="0" fontId="13" fillId="0" borderId="0" xfId="0" applyFont="1" applyAlignment="1" applyProtection="1">
      <alignment vertical="center"/>
      <protection hidden="1"/>
    </xf>
    <xf numFmtId="0" fontId="13" fillId="0" borderId="0" xfId="0" applyFont="1" applyAlignment="1" applyProtection="1">
      <alignment horizontal="right" vertical="center"/>
      <protection hidden="1"/>
    </xf>
    <xf numFmtId="0" fontId="0" fillId="0" borderId="0" xfId="0" applyBorder="1" applyAlignment="1" applyProtection="1">
      <alignment horizontal="center"/>
      <protection hidden="1"/>
    </xf>
    <xf numFmtId="0" fontId="0" fillId="0" borderId="0" xfId="0" applyAlignment="1" applyProtection="1">
      <alignment wrapText="1"/>
      <protection hidden="1"/>
    </xf>
    <xf numFmtId="0" fontId="0" fillId="0" borderId="0" xfId="0" applyBorder="1" applyAlignment="1" applyProtection="1">
      <alignment horizontal="right" wrapText="1"/>
      <protection hidden="1"/>
    </xf>
    <xf numFmtId="1" fontId="0" fillId="0" borderId="0" xfId="0" applyNumberFormat="1" applyBorder="1" applyAlignment="1" applyProtection="1">
      <alignment/>
      <protection hidden="1"/>
    </xf>
    <xf numFmtId="0" fontId="4" fillId="0" borderId="16" xfId="0" applyFont="1" applyBorder="1" applyAlignment="1" applyProtection="1">
      <alignment horizontal="center" vertical="center"/>
      <protection hidden="1"/>
    </xf>
    <xf numFmtId="0" fontId="0" fillId="45" borderId="0" xfId="0" applyFill="1" applyAlignment="1" applyProtection="1">
      <alignment/>
      <protection hidden="1"/>
    </xf>
    <xf numFmtId="0" fontId="0" fillId="45" borderId="0" xfId="0" applyFill="1" applyBorder="1" applyAlignment="1" applyProtection="1">
      <alignment/>
      <protection hidden="1"/>
    </xf>
    <xf numFmtId="0" fontId="22" fillId="45" borderId="0" xfId="0" applyFont="1" applyFill="1" applyBorder="1" applyAlignment="1" applyProtection="1">
      <alignment vertical="center" wrapText="1"/>
      <protection hidden="1"/>
    </xf>
    <xf numFmtId="9" fontId="22" fillId="45" borderId="0" xfId="0" applyNumberFormat="1" applyFont="1" applyFill="1" applyBorder="1" applyAlignment="1" applyProtection="1">
      <alignment vertical="center"/>
      <protection hidden="1"/>
    </xf>
    <xf numFmtId="0" fontId="22" fillId="0" borderId="16" xfId="0" applyFont="1" applyBorder="1" applyAlignment="1" applyProtection="1">
      <alignment vertical="center" wrapText="1"/>
      <protection hidden="1"/>
    </xf>
    <xf numFmtId="9" fontId="22" fillId="0" borderId="16" xfId="0" applyNumberFormat="1" applyFont="1" applyBorder="1" applyAlignment="1" applyProtection="1">
      <alignment vertical="center"/>
      <protection hidden="1"/>
    </xf>
    <xf numFmtId="165" fontId="22" fillId="41" borderId="0" xfId="0" applyNumberFormat="1" applyFont="1" applyFill="1" applyBorder="1" applyAlignment="1" applyProtection="1">
      <alignment vertical="center"/>
      <protection hidden="1"/>
    </xf>
    <xf numFmtId="167" fontId="22" fillId="41" borderId="0" xfId="0" applyNumberFormat="1" applyFont="1" applyFill="1" applyBorder="1" applyAlignment="1" applyProtection="1">
      <alignment vertical="center"/>
      <protection hidden="1"/>
    </xf>
    <xf numFmtId="165" fontId="0" fillId="45" borderId="11" xfId="0" applyNumberFormat="1" applyFill="1" applyBorder="1" applyAlignment="1" applyProtection="1">
      <alignment/>
      <protection hidden="1"/>
    </xf>
    <xf numFmtId="165" fontId="0" fillId="0" borderId="11" xfId="0" applyNumberFormat="1" applyBorder="1" applyAlignment="1" applyProtection="1">
      <alignment horizontal="right" vertical="center"/>
      <protection hidden="1"/>
    </xf>
    <xf numFmtId="0" fontId="42" fillId="0" borderId="12" xfId="0" applyFont="1" applyBorder="1" applyAlignment="1">
      <alignment/>
    </xf>
    <xf numFmtId="0" fontId="4"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6" xfId="0" applyFont="1" applyFill="1" applyBorder="1" applyAlignment="1">
      <alignment horizontal="left" vertical="center" wrapText="1" indent="1"/>
    </xf>
    <xf numFmtId="0" fontId="4" fillId="0" borderId="14"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4" xfId="0" applyFont="1" applyBorder="1" applyAlignment="1">
      <alignment horizontal="center" vertical="center" wrapText="1"/>
    </xf>
    <xf numFmtId="0" fontId="4" fillId="34" borderId="11" xfId="0" applyFont="1" applyFill="1" applyBorder="1" applyAlignment="1">
      <alignment horizontal="center" vertical="center" wrapText="1"/>
    </xf>
    <xf numFmtId="0" fontId="4" fillId="34" borderId="16" xfId="0" applyFont="1" applyFill="1" applyBorder="1" applyAlignment="1">
      <alignment horizontal="left" vertical="center" wrapText="1" indent="1"/>
    </xf>
    <xf numFmtId="0" fontId="42" fillId="53" borderId="0" xfId="0" applyFont="1" applyFill="1" applyBorder="1" applyAlignment="1">
      <alignment horizontal="center" vertical="center"/>
    </xf>
    <xf numFmtId="0" fontId="0" fillId="0" borderId="1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0" borderId="0" xfId="0" applyFont="1" applyFill="1" applyAlignment="1" applyProtection="1">
      <alignment horizontal="center"/>
      <protection/>
    </xf>
    <xf numFmtId="0" fontId="0" fillId="0" borderId="0" xfId="0" applyFill="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Alignment="1" applyProtection="1">
      <alignment horizontal="center"/>
      <protection/>
    </xf>
    <xf numFmtId="0" fontId="0" fillId="0" borderId="0" xfId="0" applyFont="1" applyAlignment="1" applyProtection="1">
      <alignment horizontal="center"/>
      <protection/>
    </xf>
    <xf numFmtId="0" fontId="4" fillId="0" borderId="17" xfId="0" applyFont="1" applyBorder="1" applyAlignment="1" applyProtection="1">
      <alignment horizontal="center" vertical="center" wrapText="1"/>
      <protection hidden="1"/>
    </xf>
    <xf numFmtId="0" fontId="16" fillId="48" borderId="0" xfId="0" applyFont="1" applyFill="1" applyBorder="1" applyAlignment="1" applyProtection="1">
      <alignment horizontal="center" vertical="center"/>
      <protection hidden="1"/>
    </xf>
    <xf numFmtId="165" fontId="13" fillId="45" borderId="0" xfId="0" applyNumberFormat="1" applyFont="1" applyFill="1" applyBorder="1" applyAlignment="1" applyProtection="1">
      <alignment horizontal="center" vertical="center" wrapText="1"/>
      <protection hidden="1"/>
    </xf>
    <xf numFmtId="0" fontId="22" fillId="45" borderId="0" xfId="0" applyFont="1" applyFill="1" applyBorder="1" applyAlignment="1" applyProtection="1">
      <alignment horizontal="center" vertical="center"/>
      <protection hidden="1"/>
    </xf>
    <xf numFmtId="0" fontId="110" fillId="0" borderId="16" xfId="0" applyFont="1" applyBorder="1" applyAlignment="1">
      <alignment vertical="top" wrapText="1"/>
    </xf>
    <xf numFmtId="0" fontId="111" fillId="0" borderId="16" xfId="0" applyFont="1" applyBorder="1" applyAlignment="1">
      <alignment vertical="top" wrapText="1"/>
    </xf>
    <xf numFmtId="0" fontId="42" fillId="0" borderId="17" xfId="0" applyFont="1" applyFill="1" applyBorder="1" applyAlignment="1" applyProtection="1">
      <alignment/>
      <protection/>
    </xf>
    <xf numFmtId="0" fontId="42" fillId="0" borderId="11" xfId="0" applyFont="1" applyFill="1" applyBorder="1" applyAlignment="1" applyProtection="1">
      <alignment/>
      <protection/>
    </xf>
    <xf numFmtId="0" fontId="110" fillId="0" borderId="16" xfId="0" applyFont="1" applyBorder="1" applyAlignment="1">
      <alignment vertical="top" wrapText="1"/>
    </xf>
    <xf numFmtId="0" fontId="0" fillId="0"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42" fillId="33" borderId="21" xfId="0" applyFont="1" applyFill="1" applyBorder="1" applyAlignment="1" applyProtection="1">
      <alignment vertical="center"/>
      <protection/>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0" fillId="33" borderId="16" xfId="0" applyFont="1" applyFill="1" applyBorder="1" applyAlignment="1">
      <alignment horizontal="center" vertical="center" wrapText="1"/>
    </xf>
    <xf numFmtId="49" fontId="0" fillId="0" borderId="0" xfId="0" applyNumberFormat="1" applyFont="1" applyFill="1" applyBorder="1" applyAlignment="1">
      <alignment vertical="center" wrapText="1"/>
    </xf>
    <xf numFmtId="0" fontId="35" fillId="0" borderId="0" xfId="0" applyFont="1" applyFill="1" applyBorder="1" applyAlignment="1">
      <alignment horizontal="right" vertical="center" wrapText="1"/>
    </xf>
    <xf numFmtId="0" fontId="0" fillId="0" borderId="0" xfId="0" applyFill="1" applyAlignment="1" applyProtection="1">
      <alignment/>
      <protection/>
    </xf>
    <xf numFmtId="0" fontId="4" fillId="0" borderId="25" xfId="0" applyFont="1" applyFill="1" applyBorder="1" applyAlignment="1">
      <alignment horizontal="center" vertical="center" wrapText="1"/>
    </xf>
    <xf numFmtId="49" fontId="0" fillId="54" borderId="26" xfId="0" applyNumberFormat="1" applyFont="1" applyFill="1" applyBorder="1" applyAlignment="1">
      <alignment vertical="center" wrapText="1"/>
    </xf>
    <xf numFmtId="49" fontId="0" fillId="54" borderId="27" xfId="0" applyNumberFormat="1" applyFill="1" applyBorder="1" applyAlignment="1">
      <alignment vertical="center" wrapText="1"/>
    </xf>
    <xf numFmtId="0" fontId="0" fillId="33" borderId="0" xfId="0" applyFont="1" applyFill="1" applyBorder="1" applyAlignment="1">
      <alignment horizontal="center" vertical="center" wrapText="1"/>
    </xf>
    <xf numFmtId="0" fontId="4" fillId="54" borderId="22" xfId="0" applyFont="1" applyFill="1" applyBorder="1" applyAlignment="1">
      <alignment horizontal="left" vertical="center" wrapText="1" indent="1"/>
    </xf>
    <xf numFmtId="0" fontId="19" fillId="37" borderId="12" xfId="0" applyFont="1" applyFill="1" applyBorder="1" applyAlignment="1" applyProtection="1">
      <alignment horizontal="left" vertical="center"/>
      <protection hidden="1"/>
    </xf>
    <xf numFmtId="0" fontId="4"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0" borderId="0" xfId="0" applyFont="1" applyFill="1" applyBorder="1" applyAlignment="1">
      <alignment horizontal="left" vertical="center" wrapText="1" indent="1"/>
    </xf>
    <xf numFmtId="0" fontId="51" fillId="0" borderId="11" xfId="0" applyFont="1" applyBorder="1" applyAlignment="1" applyProtection="1">
      <alignment/>
      <protection hidden="1"/>
    </xf>
    <xf numFmtId="0" fontId="35" fillId="49" borderId="12" xfId="0" applyFont="1" applyFill="1" applyBorder="1" applyAlignment="1" applyProtection="1">
      <alignment horizontal="center" vertical="center" wrapText="1"/>
      <protection hidden="1"/>
    </xf>
    <xf numFmtId="0" fontId="35" fillId="55" borderId="12" xfId="0" applyFont="1" applyFill="1" applyBorder="1" applyAlignment="1" applyProtection="1">
      <alignment horizontal="center" vertical="center" wrapText="1"/>
      <protection hidden="1"/>
    </xf>
    <xf numFmtId="0" fontId="35" fillId="56" borderId="12" xfId="0" applyFont="1" applyFill="1" applyBorder="1" applyAlignment="1" applyProtection="1">
      <alignment horizontal="center" vertical="center" wrapText="1"/>
      <protection hidden="1"/>
    </xf>
    <xf numFmtId="0" fontId="35" fillId="57" borderId="12" xfId="0" applyFont="1" applyFill="1" applyBorder="1" applyAlignment="1" applyProtection="1">
      <alignment horizontal="center" vertical="center" wrapText="1"/>
      <protection hidden="1"/>
    </xf>
    <xf numFmtId="0" fontId="27" fillId="0" borderId="15" xfId="0" applyFont="1" applyBorder="1" applyAlignment="1" applyProtection="1">
      <alignment vertical="center"/>
      <protection hidden="1"/>
    </xf>
    <xf numFmtId="0" fontId="29" fillId="58" borderId="16" xfId="0" applyFont="1" applyFill="1" applyBorder="1" applyAlignment="1" applyProtection="1">
      <alignment vertical="center"/>
      <protection hidden="1"/>
    </xf>
    <xf numFmtId="16" fontId="0" fillId="0" borderId="0" xfId="0" applyNumberFormat="1" applyAlignment="1" applyProtection="1" quotePrefix="1">
      <alignment/>
      <protection hidden="1"/>
    </xf>
    <xf numFmtId="0" fontId="51" fillId="0" borderId="0" xfId="0" applyFont="1" applyBorder="1" applyAlignment="1" applyProtection="1">
      <alignment/>
      <protection hidden="1"/>
    </xf>
    <xf numFmtId="0" fontId="0" fillId="0" borderId="0" xfId="0" applyBorder="1" applyAlignment="1" applyProtection="1">
      <alignment/>
      <protection hidden="1"/>
    </xf>
    <xf numFmtId="1" fontId="2" fillId="39" borderId="0" xfId="0" applyNumberFormat="1" applyFont="1" applyFill="1" applyBorder="1" applyAlignment="1" applyProtection="1">
      <alignment/>
      <protection hidden="1"/>
    </xf>
    <xf numFmtId="0" fontId="0" fillId="0" borderId="15" xfId="0" applyBorder="1" applyAlignment="1" applyProtection="1">
      <alignment/>
      <protection hidden="1"/>
    </xf>
    <xf numFmtId="0" fontId="0" fillId="0" borderId="16" xfId="0" applyBorder="1" applyAlignment="1" applyProtection="1">
      <alignment/>
      <protection hidden="1"/>
    </xf>
    <xf numFmtId="166" fontId="0" fillId="0" borderId="0" xfId="0" applyNumberFormat="1" applyAlignment="1" applyProtection="1">
      <alignment/>
      <protection hidden="1"/>
    </xf>
    <xf numFmtId="0" fontId="112" fillId="0" borderId="16" xfId="0" applyFont="1" applyBorder="1" applyAlignment="1">
      <alignment/>
    </xf>
    <xf numFmtId="0" fontId="0" fillId="0" borderId="16" xfId="0" applyBorder="1" applyAlignment="1">
      <alignment horizontal="center"/>
    </xf>
    <xf numFmtId="0" fontId="113" fillId="0" borderId="0" xfId="0" applyFont="1" applyBorder="1" applyAlignment="1">
      <alignment horizontal="center"/>
    </xf>
    <xf numFmtId="0" fontId="0" fillId="0" borderId="16" xfId="0" applyBorder="1" applyAlignment="1">
      <alignment/>
    </xf>
    <xf numFmtId="0" fontId="114" fillId="0" borderId="0" xfId="0" applyFont="1" applyAlignment="1">
      <alignment horizontal="center"/>
    </xf>
    <xf numFmtId="0" fontId="0" fillId="0" borderId="0" xfId="0" applyBorder="1" applyAlignment="1">
      <alignment/>
    </xf>
    <xf numFmtId="0" fontId="1" fillId="37" borderId="21" xfId="0" applyFont="1" applyFill="1" applyBorder="1" applyAlignment="1" applyProtection="1">
      <alignment horizontal="center" vertical="center" wrapText="1" shrinkToFit="1"/>
      <protection hidden="1"/>
    </xf>
    <xf numFmtId="0" fontId="0" fillId="33" borderId="28" xfId="0" applyFill="1" applyBorder="1" applyAlignment="1" applyProtection="1">
      <alignment/>
      <protection hidden="1"/>
    </xf>
    <xf numFmtId="0" fontId="55" fillId="0" borderId="16" xfId="0" applyFont="1" applyFill="1" applyBorder="1" applyAlignment="1" applyProtection="1">
      <alignment horizontal="center" vertical="center" wrapText="1"/>
      <protection hidden="1"/>
    </xf>
    <xf numFmtId="0" fontId="56" fillId="0" borderId="16" xfId="0" applyFont="1" applyFill="1" applyBorder="1" applyAlignment="1" applyProtection="1">
      <alignment horizontal="center" vertical="center" wrapText="1"/>
      <protection hidden="1"/>
    </xf>
    <xf numFmtId="165" fontId="115" fillId="0" borderId="29" xfId="0" applyNumberFormat="1" applyFont="1" applyFill="1" applyBorder="1" applyAlignment="1" applyProtection="1">
      <alignment horizontal="center" vertical="center" wrapText="1"/>
      <protection hidden="1"/>
    </xf>
    <xf numFmtId="0" fontId="115" fillId="0" borderId="30" xfId="0" applyFont="1" applyFill="1" applyBorder="1" applyAlignment="1" applyProtection="1">
      <alignment horizontal="center" vertical="center" wrapText="1"/>
      <protection hidden="1"/>
    </xf>
    <xf numFmtId="0" fontId="115" fillId="0" borderId="31" xfId="0" applyFont="1" applyFill="1" applyBorder="1" applyAlignment="1" applyProtection="1">
      <alignment horizontal="center" vertical="center" wrapText="1"/>
      <protection hidden="1"/>
    </xf>
    <xf numFmtId="0" fontId="16" fillId="59" borderId="16" xfId="0" applyFont="1" applyFill="1" applyBorder="1" applyAlignment="1" applyProtection="1">
      <alignment horizontal="center" vertical="center"/>
      <protection hidden="1"/>
    </xf>
    <xf numFmtId="165" fontId="13" fillId="51" borderId="16" xfId="0" applyNumberFormat="1" applyFont="1" applyFill="1" applyBorder="1" applyAlignment="1" applyProtection="1">
      <alignment horizontal="center" vertical="center"/>
      <protection hidden="1"/>
    </xf>
    <xf numFmtId="0" fontId="22" fillId="0" borderId="16" xfId="0" applyFont="1" applyBorder="1" applyAlignment="1">
      <alignment horizontal="center" vertical="center"/>
    </xf>
    <xf numFmtId="0" fontId="16" fillId="60" borderId="32" xfId="0" applyFont="1" applyFill="1" applyBorder="1" applyAlignment="1" applyProtection="1">
      <alignment horizontal="center" vertical="center"/>
      <protection hidden="1"/>
    </xf>
    <xf numFmtId="0" fontId="0" fillId="0" borderId="33" xfId="0" applyBorder="1" applyAlignment="1">
      <alignment horizontal="center" vertical="center"/>
    </xf>
    <xf numFmtId="0" fontId="0" fillId="0" borderId="34" xfId="0" applyBorder="1" applyAlignment="1">
      <alignment horizontal="center" vertical="center"/>
    </xf>
    <xf numFmtId="0" fontId="8" fillId="33" borderId="17" xfId="0" applyFont="1" applyFill="1" applyBorder="1" applyAlignment="1" applyProtection="1">
      <alignment horizontal="right" vertical="center"/>
      <protection hidden="1"/>
    </xf>
    <xf numFmtId="0" fontId="8" fillId="33" borderId="18" xfId="0" applyFont="1" applyFill="1" applyBorder="1" applyAlignment="1" applyProtection="1">
      <alignment horizontal="right" vertical="center"/>
      <protection hidden="1"/>
    </xf>
    <xf numFmtId="0" fontId="0" fillId="0" borderId="14" xfId="0" applyBorder="1" applyAlignment="1">
      <alignment horizontal="right" vertical="center"/>
    </xf>
    <xf numFmtId="0" fontId="17" fillId="35" borderId="11" xfId="0" applyFont="1" applyFill="1" applyBorder="1" applyAlignment="1" applyProtection="1">
      <alignment horizontal="center" vertical="center" wrapText="1"/>
      <protection hidden="1"/>
    </xf>
    <xf numFmtId="0" fontId="18" fillId="36" borderId="11" xfId="0" applyFont="1" applyFill="1" applyBorder="1" applyAlignment="1" applyProtection="1">
      <alignment horizontal="center" vertical="center" wrapText="1"/>
      <protection hidden="1"/>
    </xf>
    <xf numFmtId="0" fontId="4" fillId="38" borderId="11"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0" xfId="0" applyAlignment="1">
      <alignment/>
    </xf>
    <xf numFmtId="0" fontId="116" fillId="61" borderId="16" xfId="0" applyFont="1" applyFill="1" applyBorder="1" applyAlignment="1" applyProtection="1">
      <alignment vertical="center" wrapText="1"/>
      <protection hidden="1"/>
    </xf>
    <xf numFmtId="0" fontId="7" fillId="37" borderId="20" xfId="0" applyFont="1" applyFill="1" applyBorder="1" applyAlignment="1" applyProtection="1">
      <alignment horizontal="center" vertical="center" wrapText="1" shrinkToFit="1"/>
      <protection hidden="1"/>
    </xf>
    <xf numFmtId="0" fontId="0" fillId="34" borderId="35" xfId="0" applyFill="1" applyBorder="1" applyAlignment="1" applyProtection="1">
      <alignment/>
      <protection hidden="1"/>
    </xf>
    <xf numFmtId="0" fontId="117" fillId="0" borderId="11" xfId="0" applyFont="1" applyBorder="1" applyAlignment="1" applyProtection="1">
      <alignment horizontal="left" vertical="center" indent="1"/>
      <protection locked="0"/>
    </xf>
    <xf numFmtId="0" fontId="13" fillId="33" borderId="17" xfId="0" applyFont="1" applyFill="1" applyBorder="1" applyAlignment="1" applyProtection="1">
      <alignment horizontal="center" vertical="center" wrapText="1"/>
      <protection hidden="1"/>
    </xf>
    <xf numFmtId="9" fontId="14" fillId="62" borderId="36" xfId="0" applyNumberFormat="1" applyFont="1" applyFill="1" applyBorder="1" applyAlignment="1" applyProtection="1">
      <alignment horizontal="center" vertical="center"/>
      <protection locked="0"/>
    </xf>
    <xf numFmtId="0" fontId="4" fillId="63" borderId="12" xfId="0" applyFont="1" applyFill="1" applyBorder="1" applyAlignment="1" applyProtection="1">
      <alignment horizontal="center" vertical="center" wrapText="1"/>
      <protection hidden="1"/>
    </xf>
    <xf numFmtId="0" fontId="19" fillId="37" borderId="11" xfId="0" applyFont="1" applyFill="1" applyBorder="1" applyAlignment="1" applyProtection="1">
      <alignment vertical="center"/>
      <protection hidden="1"/>
    </xf>
    <xf numFmtId="0" fontId="22" fillId="0" borderId="11" xfId="0" applyFont="1" applyBorder="1" applyAlignment="1" applyProtection="1">
      <alignment vertical="center"/>
      <protection locked="0"/>
    </xf>
    <xf numFmtId="0" fontId="118" fillId="54" borderId="21" xfId="0" applyFont="1" applyFill="1" applyBorder="1" applyAlignment="1" applyProtection="1">
      <alignment horizontal="center" vertical="center" wrapText="1" shrinkToFit="1"/>
      <protection hidden="1"/>
    </xf>
    <xf numFmtId="0" fontId="118" fillId="54" borderId="19" xfId="0" applyFont="1" applyFill="1" applyBorder="1" applyAlignment="1" applyProtection="1">
      <alignment horizontal="center" vertical="center" wrapText="1" shrinkToFit="1"/>
      <protection hidden="1"/>
    </xf>
    <xf numFmtId="0" fontId="119" fillId="64" borderId="25" xfId="0" applyFont="1" applyFill="1" applyBorder="1" applyAlignment="1">
      <alignment horizontal="center" vertical="center"/>
    </xf>
    <xf numFmtId="0" fontId="119" fillId="64" borderId="37" xfId="0" applyFont="1" applyFill="1" applyBorder="1" applyAlignment="1">
      <alignment horizontal="center" vertical="center"/>
    </xf>
    <xf numFmtId="0" fontId="119" fillId="64" borderId="0" xfId="0" applyFont="1" applyFill="1" applyAlignment="1">
      <alignment horizontal="center" vertical="center"/>
    </xf>
    <xf numFmtId="0" fontId="119" fillId="64" borderId="38" xfId="0" applyFont="1" applyFill="1" applyBorder="1" applyAlignment="1">
      <alignment horizontal="center" vertical="center"/>
    </xf>
    <xf numFmtId="0" fontId="119" fillId="64" borderId="20" xfId="0" applyFont="1" applyFill="1" applyBorder="1" applyAlignment="1">
      <alignment horizontal="center" vertical="center"/>
    </xf>
    <xf numFmtId="0" fontId="119" fillId="64" borderId="35" xfId="0" applyFont="1" applyFill="1" applyBorder="1" applyAlignment="1">
      <alignment horizontal="center" vertical="center"/>
    </xf>
    <xf numFmtId="0" fontId="119" fillId="64" borderId="23" xfId="0" applyFont="1" applyFill="1" applyBorder="1" applyAlignment="1">
      <alignment horizontal="center" vertical="center"/>
    </xf>
    <xf numFmtId="0" fontId="117" fillId="39" borderId="11" xfId="0" applyFont="1" applyFill="1" applyBorder="1" applyAlignment="1" applyProtection="1">
      <alignment horizontal="left" vertical="center" indent="1"/>
      <protection locked="0"/>
    </xf>
    <xf numFmtId="0" fontId="8" fillId="33" borderId="17" xfId="0" applyFont="1" applyFill="1" applyBorder="1" applyAlignment="1" applyProtection="1">
      <alignment horizontal="right" vertical="center" wrapText="1" shrinkToFit="1"/>
      <protection hidden="1"/>
    </xf>
    <xf numFmtId="0" fontId="8" fillId="33" borderId="18" xfId="0" applyFont="1" applyFill="1" applyBorder="1" applyAlignment="1" applyProtection="1">
      <alignment horizontal="right" vertical="center" wrapText="1" shrinkToFit="1"/>
      <protection hidden="1"/>
    </xf>
    <xf numFmtId="0" fontId="0" fillId="0" borderId="18" xfId="0" applyBorder="1" applyAlignment="1">
      <alignment vertical="center"/>
    </xf>
    <xf numFmtId="0" fontId="0" fillId="0" borderId="14" xfId="0" applyBorder="1" applyAlignment="1">
      <alignment vertical="center"/>
    </xf>
    <xf numFmtId="0" fontId="117" fillId="54" borderId="17" xfId="0" applyFont="1" applyFill="1" applyBorder="1" applyAlignment="1" applyProtection="1">
      <alignment horizontal="left" vertical="center" indent="1"/>
      <protection locked="0"/>
    </xf>
    <xf numFmtId="0" fontId="120" fillId="64" borderId="18" xfId="0" applyFont="1" applyFill="1" applyBorder="1" applyAlignment="1" applyProtection="1">
      <alignment horizontal="left" vertical="center" indent="1"/>
      <protection locked="0"/>
    </xf>
    <xf numFmtId="0" fontId="120" fillId="64" borderId="14" xfId="0" applyFont="1" applyFill="1" applyBorder="1" applyAlignment="1" applyProtection="1">
      <alignment horizontal="left" vertical="center" indent="1"/>
      <protection locked="0"/>
    </xf>
    <xf numFmtId="0" fontId="16" fillId="65" borderId="39" xfId="0" applyFont="1" applyFill="1" applyBorder="1" applyAlignment="1" applyProtection="1">
      <alignment horizontal="center" vertical="center"/>
      <protection hidden="1"/>
    </xf>
    <xf numFmtId="0" fontId="16" fillId="65" borderId="33" xfId="0" applyFont="1" applyFill="1" applyBorder="1" applyAlignment="1" applyProtection="1">
      <alignment horizontal="center" vertical="center"/>
      <protection hidden="1"/>
    </xf>
    <xf numFmtId="0" fontId="16" fillId="66" borderId="32" xfId="0" applyFont="1" applyFill="1" applyBorder="1" applyAlignment="1" applyProtection="1">
      <alignment horizontal="center" vertical="center"/>
      <protection hidden="1"/>
    </xf>
    <xf numFmtId="165" fontId="13" fillId="67" borderId="16" xfId="0" applyNumberFormat="1" applyFont="1" applyFill="1" applyBorder="1" applyAlignment="1" applyProtection="1">
      <alignment horizontal="center" vertical="center"/>
      <protection hidden="1"/>
    </xf>
    <xf numFmtId="0" fontId="0" fillId="0" borderId="11" xfId="0" applyBorder="1" applyAlignment="1" applyProtection="1">
      <alignment/>
      <protection hidden="1"/>
    </xf>
    <xf numFmtId="165" fontId="13" fillId="50" borderId="29" xfId="0" applyNumberFormat="1" applyFont="1" applyFill="1" applyBorder="1" applyAlignment="1" applyProtection="1">
      <alignment horizontal="center" vertical="center"/>
      <protection hidden="1"/>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16" fillId="65" borderId="32" xfId="0" applyFont="1" applyFill="1" applyBorder="1" applyAlignment="1" applyProtection="1">
      <alignment horizontal="center" vertical="center"/>
      <protection hidden="1"/>
    </xf>
    <xf numFmtId="165" fontId="13" fillId="52" borderId="29" xfId="0" applyNumberFormat="1" applyFont="1" applyFill="1" applyBorder="1" applyAlignment="1" applyProtection="1">
      <alignment horizontal="center" vertical="center"/>
      <protection hidden="1"/>
    </xf>
    <xf numFmtId="0" fontId="121" fillId="39" borderId="33" xfId="0" applyFont="1" applyFill="1" applyBorder="1" applyAlignment="1" applyProtection="1">
      <alignment horizontal="left" vertical="center" indent="1"/>
      <protection hidden="1"/>
    </xf>
    <xf numFmtId="0" fontId="121" fillId="39" borderId="40" xfId="0" applyFont="1" applyFill="1" applyBorder="1" applyAlignment="1" applyProtection="1">
      <alignment horizontal="left" vertical="center" wrapText="1" indent="1"/>
      <protection hidden="1"/>
    </xf>
    <xf numFmtId="0" fontId="121" fillId="39" borderId="18" xfId="0" applyFont="1" applyFill="1" applyBorder="1" applyAlignment="1" applyProtection="1">
      <alignment horizontal="left" vertical="center" wrapText="1" indent="1"/>
      <protection hidden="1"/>
    </xf>
    <xf numFmtId="0" fontId="121" fillId="39" borderId="14" xfId="0" applyFont="1" applyFill="1" applyBorder="1" applyAlignment="1" applyProtection="1">
      <alignment horizontal="left" vertical="center" wrapText="1" indent="1"/>
      <protection hidden="1"/>
    </xf>
    <xf numFmtId="165" fontId="0" fillId="0" borderId="16" xfId="0" applyNumberFormat="1" applyBorder="1" applyAlignment="1" applyProtection="1">
      <alignment horizontal="center" vertical="center"/>
      <protection hidden="1"/>
    </xf>
    <xf numFmtId="0" fontId="0" fillId="0" borderId="16" xfId="0" applyBorder="1" applyAlignment="1">
      <alignment vertical="center"/>
    </xf>
    <xf numFmtId="0" fontId="33" fillId="62" borderId="16" xfId="0" applyFont="1" applyFill="1" applyBorder="1" applyAlignment="1" applyProtection="1">
      <alignment vertical="center"/>
      <protection hidden="1"/>
    </xf>
    <xf numFmtId="0" fontId="16" fillId="37" borderId="37" xfId="0" applyFont="1" applyFill="1" applyBorder="1" applyAlignment="1" applyProtection="1">
      <alignment horizontal="center" vertical="center" wrapText="1" shrinkToFit="1"/>
      <protection hidden="1"/>
    </xf>
    <xf numFmtId="0" fontId="121" fillId="0" borderId="16" xfId="0" applyFont="1" applyBorder="1" applyAlignment="1" applyProtection="1">
      <alignment horizontal="left" vertical="center" indent="1"/>
      <protection hidden="1"/>
    </xf>
    <xf numFmtId="0" fontId="121" fillId="0" borderId="16" xfId="0" applyFont="1" applyBorder="1" applyAlignment="1">
      <alignment horizontal="left" vertical="center" indent="1"/>
    </xf>
    <xf numFmtId="0" fontId="122" fillId="39" borderId="16" xfId="0" applyFont="1" applyFill="1" applyBorder="1" applyAlignment="1" applyProtection="1">
      <alignment horizontal="center" vertical="center" wrapText="1" shrinkToFit="1"/>
      <protection hidden="1"/>
    </xf>
    <xf numFmtId="0" fontId="30" fillId="39" borderId="16" xfId="0" applyFont="1" applyFill="1" applyBorder="1" applyAlignment="1" applyProtection="1">
      <alignment horizontal="center" vertical="center" wrapText="1" shrinkToFit="1"/>
      <protection hidden="1"/>
    </xf>
    <xf numFmtId="0" fontId="123" fillId="68" borderId="23" xfId="0" applyFont="1" applyFill="1" applyBorder="1" applyAlignment="1" applyProtection="1">
      <alignment horizontal="center" vertical="center" wrapText="1"/>
      <protection hidden="1"/>
    </xf>
    <xf numFmtId="0" fontId="123" fillId="68" borderId="12" xfId="0" applyFont="1" applyFill="1" applyBorder="1" applyAlignment="1" applyProtection="1">
      <alignment horizontal="center" vertical="center" wrapText="1"/>
      <protection hidden="1"/>
    </xf>
    <xf numFmtId="0" fontId="123" fillId="68" borderId="20" xfId="0" applyFont="1" applyFill="1" applyBorder="1" applyAlignment="1" applyProtection="1">
      <alignment horizontal="center" vertical="center" wrapText="1"/>
      <protection hidden="1"/>
    </xf>
    <xf numFmtId="0" fontId="19" fillId="37" borderId="12" xfId="0" applyFont="1" applyFill="1" applyBorder="1" applyAlignment="1" applyProtection="1">
      <alignment vertical="center"/>
      <protection hidden="1"/>
    </xf>
    <xf numFmtId="0" fontId="124" fillId="39" borderId="31" xfId="0" applyFont="1" applyFill="1" applyBorder="1" applyAlignment="1" applyProtection="1">
      <alignment horizontal="center" vertical="center"/>
      <protection hidden="1"/>
    </xf>
    <xf numFmtId="0" fontId="15" fillId="39" borderId="16" xfId="0" applyFont="1" applyFill="1" applyBorder="1" applyAlignment="1" applyProtection="1">
      <alignment horizontal="center" vertical="center"/>
      <protection hidden="1"/>
    </xf>
    <xf numFmtId="0" fontId="0" fillId="0" borderId="16" xfId="0" applyBorder="1" applyAlignment="1">
      <alignment/>
    </xf>
    <xf numFmtId="0" fontId="31" fillId="62" borderId="24" xfId="0" applyFont="1" applyFill="1" applyBorder="1" applyAlignment="1" applyProtection="1">
      <alignment horizontal="center" vertical="center" wrapText="1"/>
      <protection hidden="1"/>
    </xf>
    <xf numFmtId="0" fontId="0" fillId="0" borderId="24" xfId="0" applyBorder="1" applyAlignment="1">
      <alignment/>
    </xf>
    <xf numFmtId="0" fontId="31" fillId="62" borderId="16" xfId="0" applyFont="1" applyFill="1" applyBorder="1" applyAlignment="1" applyProtection="1">
      <alignment horizontal="center" vertical="center" wrapText="1"/>
      <protection hidden="1"/>
    </xf>
    <xf numFmtId="0" fontId="8" fillId="33" borderId="16" xfId="0" applyFont="1" applyFill="1" applyBorder="1" applyAlignment="1" applyProtection="1">
      <alignment horizontal="right" vertical="center" wrapText="1" shrinkToFit="1"/>
      <protection hidden="1"/>
    </xf>
    <xf numFmtId="0" fontId="13" fillId="0" borderId="11" xfId="0" applyFont="1" applyBorder="1" applyAlignment="1" applyProtection="1">
      <alignment vertical="center"/>
      <protection hidden="1"/>
    </xf>
    <xf numFmtId="0" fontId="3" fillId="33" borderId="11" xfId="0" applyFont="1" applyFill="1" applyBorder="1" applyAlignment="1" applyProtection="1">
      <alignment horizontal="right" vertical="center"/>
      <protection hidden="1"/>
    </xf>
    <xf numFmtId="0" fontId="8" fillId="33" borderId="17" xfId="0" applyFont="1" applyFill="1" applyBorder="1" applyAlignment="1" applyProtection="1">
      <alignment horizontal="center" vertical="center"/>
      <protection hidden="1"/>
    </xf>
    <xf numFmtId="0" fontId="8" fillId="33" borderId="18" xfId="0" applyFont="1" applyFill="1" applyBorder="1" applyAlignment="1" applyProtection="1">
      <alignment horizontal="center" vertical="center"/>
      <protection hidden="1"/>
    </xf>
    <xf numFmtId="0" fontId="0" fillId="0" borderId="14" xfId="0" applyBorder="1" applyAlignment="1">
      <alignment horizontal="center" vertical="center"/>
    </xf>
    <xf numFmtId="165" fontId="13" fillId="0" borderId="16" xfId="0" applyNumberFormat="1" applyFont="1" applyBorder="1" applyAlignment="1" applyProtection="1">
      <alignment horizontal="center" vertical="center" wrapText="1"/>
      <protection hidden="1"/>
    </xf>
    <xf numFmtId="0" fontId="13" fillId="0" borderId="16" xfId="0" applyFont="1" applyBorder="1" applyAlignment="1" applyProtection="1">
      <alignment horizontal="center" vertical="center" wrapText="1"/>
      <protection hidden="1"/>
    </xf>
    <xf numFmtId="0" fontId="16" fillId="65" borderId="41" xfId="0" applyFont="1" applyFill="1" applyBorder="1" applyAlignment="1" applyProtection="1">
      <alignment horizontal="center" vertical="center"/>
      <protection hidden="1"/>
    </xf>
    <xf numFmtId="0" fontId="16" fillId="65" borderId="42" xfId="0" applyFont="1" applyFill="1" applyBorder="1" applyAlignment="1" applyProtection="1">
      <alignment horizontal="center" vertical="center"/>
      <protection hidden="1"/>
    </xf>
    <xf numFmtId="0" fontId="0" fillId="0" borderId="42" xfId="0" applyBorder="1" applyAlignment="1">
      <alignment horizontal="center" vertical="center"/>
    </xf>
    <xf numFmtId="0" fontId="0" fillId="0" borderId="43" xfId="0" applyBorder="1" applyAlignment="1">
      <alignment horizontal="center" vertical="center"/>
    </xf>
    <xf numFmtId="0" fontId="16" fillId="66" borderId="29" xfId="0" applyFont="1" applyFill="1" applyBorder="1" applyAlignment="1" applyProtection="1">
      <alignment horizontal="center" vertical="center"/>
      <protection hidden="1"/>
    </xf>
    <xf numFmtId="0" fontId="0" fillId="0" borderId="30" xfId="0" applyBorder="1" applyAlignment="1">
      <alignment horizontal="center" vertical="center"/>
    </xf>
    <xf numFmtId="0" fontId="0" fillId="0" borderId="31" xfId="0" applyBorder="1" applyAlignment="1">
      <alignment horizontal="center" vertical="center"/>
    </xf>
    <xf numFmtId="0" fontId="16" fillId="60" borderId="41" xfId="0" applyFont="1" applyFill="1" applyBorder="1" applyAlignment="1" applyProtection="1">
      <alignment horizontal="center" vertical="center"/>
      <protection hidden="1"/>
    </xf>
    <xf numFmtId="0" fontId="17" fillId="35" borderId="29" xfId="0" applyFont="1" applyFill="1" applyBorder="1" applyAlignment="1" applyProtection="1">
      <alignment horizontal="center" vertical="center" wrapText="1"/>
      <protection hidden="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122" fillId="0" borderId="19" xfId="0" applyFont="1" applyBorder="1" applyAlignment="1" applyProtection="1">
      <alignment horizontal="center" vertical="center" wrapText="1"/>
      <protection hidden="1"/>
    </xf>
    <xf numFmtId="0" fontId="125" fillId="0" borderId="19" xfId="0" applyFont="1" applyBorder="1" applyAlignment="1">
      <alignment vertical="center"/>
    </xf>
    <xf numFmtId="0" fontId="125" fillId="0" borderId="0" xfId="0" applyFont="1" applyAlignment="1">
      <alignment vertical="center"/>
    </xf>
    <xf numFmtId="0" fontId="125" fillId="0" borderId="42" xfId="0" applyFont="1" applyBorder="1" applyAlignment="1">
      <alignment vertical="center"/>
    </xf>
    <xf numFmtId="0" fontId="126" fillId="69" borderId="21" xfId="0" applyFont="1" applyFill="1" applyBorder="1" applyAlignment="1" applyProtection="1">
      <alignment horizontal="center" vertical="center"/>
      <protection hidden="1"/>
    </xf>
    <xf numFmtId="0" fontId="127" fillId="64" borderId="19" xfId="0" applyFont="1" applyFill="1" applyBorder="1" applyAlignment="1">
      <alignment horizontal="center" vertical="center"/>
    </xf>
    <xf numFmtId="0" fontId="127" fillId="64" borderId="44" xfId="0" applyFont="1" applyFill="1" applyBorder="1" applyAlignment="1">
      <alignment horizontal="center" vertical="center"/>
    </xf>
    <xf numFmtId="0" fontId="127" fillId="64" borderId="20" xfId="0" applyFont="1" applyFill="1" applyBorder="1" applyAlignment="1">
      <alignment horizontal="center" vertical="center"/>
    </xf>
    <xf numFmtId="0" fontId="127" fillId="64" borderId="35" xfId="0" applyFont="1" applyFill="1" applyBorder="1" applyAlignment="1">
      <alignment horizontal="center" vertical="center"/>
    </xf>
    <xf numFmtId="0" fontId="127" fillId="64" borderId="45" xfId="0" applyFont="1" applyFill="1" applyBorder="1" applyAlignment="1">
      <alignment horizontal="center" vertical="center"/>
    </xf>
    <xf numFmtId="0" fontId="117" fillId="54" borderId="17" xfId="0" applyFont="1" applyFill="1" applyBorder="1" applyAlignment="1" applyProtection="1">
      <alignment horizontal="left" vertical="center" indent="1"/>
      <protection hidden="1"/>
    </xf>
    <xf numFmtId="0" fontId="120" fillId="64" borderId="18" xfId="0" applyFont="1" applyFill="1" applyBorder="1" applyAlignment="1">
      <alignment horizontal="left" vertical="center" indent="1"/>
    </xf>
    <xf numFmtId="0" fontId="120" fillId="64" borderId="14" xfId="0" applyFont="1" applyFill="1" applyBorder="1" applyAlignment="1">
      <alignment horizontal="left" vertical="center" indent="1"/>
    </xf>
    <xf numFmtId="0" fontId="0" fillId="0" borderId="46" xfId="0" applyBorder="1" applyAlignment="1">
      <alignment vertical="top" wrapText="1"/>
    </xf>
    <xf numFmtId="0" fontId="0" fillId="0" borderId="19" xfId="0" applyBorder="1" applyAlignment="1">
      <alignment vertical="top"/>
    </xf>
    <xf numFmtId="0" fontId="0" fillId="0" borderId="47" xfId="0" applyBorder="1" applyAlignment="1">
      <alignment vertical="top"/>
    </xf>
    <xf numFmtId="0" fontId="0" fillId="0" borderId="35" xfId="0" applyBorder="1" applyAlignment="1">
      <alignment vertical="top"/>
    </xf>
    <xf numFmtId="0" fontId="14" fillId="70" borderId="16" xfId="0" applyFont="1" applyFill="1" applyBorder="1" applyAlignment="1" applyProtection="1">
      <alignment vertical="center"/>
      <protection hidden="1"/>
    </xf>
    <xf numFmtId="0" fontId="13" fillId="0" borderId="29" xfId="0" applyFont="1" applyBorder="1" applyAlignment="1" applyProtection="1">
      <alignment horizontal="center" vertical="center"/>
      <protection hidden="1"/>
    </xf>
    <xf numFmtId="0" fontId="13" fillId="0" borderId="30" xfId="0" applyFont="1" applyBorder="1" applyAlignment="1" applyProtection="1">
      <alignment horizontal="center" vertical="center"/>
      <protection hidden="1"/>
    </xf>
    <xf numFmtId="0" fontId="4" fillId="38" borderId="29" xfId="0" applyFont="1" applyFill="1" applyBorder="1" applyAlignment="1" applyProtection="1">
      <alignment horizontal="center" vertical="center" wrapText="1"/>
      <protection hidden="1"/>
    </xf>
    <xf numFmtId="0" fontId="19" fillId="71" borderId="29" xfId="0" applyFont="1" applyFill="1" applyBorder="1" applyAlignment="1" applyProtection="1">
      <alignment horizontal="center" vertical="center" wrapText="1"/>
      <protection hidden="1"/>
    </xf>
    <xf numFmtId="0" fontId="16" fillId="37" borderId="11" xfId="0" applyFont="1" applyFill="1" applyBorder="1" applyAlignment="1" applyProtection="1">
      <alignment horizontal="center" vertical="center" wrapText="1" shrinkToFit="1"/>
      <protection hidden="1"/>
    </xf>
    <xf numFmtId="165" fontId="13" fillId="0" borderId="29" xfId="0" applyNumberFormat="1" applyFont="1" applyBorder="1" applyAlignment="1" applyProtection="1">
      <alignment horizontal="center" vertical="center"/>
      <protection hidden="1"/>
    </xf>
    <xf numFmtId="165" fontId="13" fillId="0" borderId="30" xfId="0" applyNumberFormat="1" applyFont="1" applyBorder="1" applyAlignment="1" applyProtection="1">
      <alignment horizontal="center" vertical="center"/>
      <protection hidden="1"/>
    </xf>
    <xf numFmtId="165" fontId="13" fillId="34" borderId="0" xfId="0" applyNumberFormat="1" applyFont="1" applyFill="1" applyBorder="1" applyAlignment="1" applyProtection="1">
      <alignment horizontal="center" vertical="center"/>
      <protection hidden="1"/>
    </xf>
    <xf numFmtId="166" fontId="22" fillId="34" borderId="0" xfId="0" applyNumberFormat="1" applyFont="1" applyFill="1" applyBorder="1" applyAlignment="1" applyProtection="1">
      <alignment horizontal="center" vertical="center"/>
      <protection hidden="1"/>
    </xf>
    <xf numFmtId="0" fontId="39" fillId="0" borderId="16" xfId="0" applyFont="1" applyBorder="1" applyAlignment="1" applyProtection="1">
      <alignment horizontal="center" vertical="center"/>
      <protection hidden="1"/>
    </xf>
    <xf numFmtId="0" fontId="4" fillId="34" borderId="0" xfId="0" applyFont="1" applyFill="1" applyBorder="1" applyAlignment="1" applyProtection="1">
      <alignment horizontal="center" vertical="center" wrapText="1"/>
      <protection hidden="1"/>
    </xf>
    <xf numFmtId="0" fontId="17" fillId="35" borderId="14" xfId="0" applyFont="1" applyFill="1" applyBorder="1" applyAlignment="1" applyProtection="1">
      <alignment horizontal="center" vertical="center" wrapText="1"/>
      <protection hidden="1"/>
    </xf>
    <xf numFmtId="165" fontId="13" fillId="45" borderId="0" xfId="0" applyNumberFormat="1" applyFont="1" applyFill="1" applyBorder="1" applyAlignment="1" applyProtection="1">
      <alignment horizontal="center" vertical="center" wrapText="1"/>
      <protection hidden="1"/>
    </xf>
    <xf numFmtId="165" fontId="13" fillId="34" borderId="0" xfId="0" applyNumberFormat="1" applyFont="1" applyFill="1" applyBorder="1" applyAlignment="1" applyProtection="1">
      <alignment horizontal="center" vertical="center" wrapText="1"/>
      <protection hidden="1"/>
    </xf>
    <xf numFmtId="167" fontId="22" fillId="34" borderId="0" xfId="0" applyNumberFormat="1" applyFont="1" applyFill="1" applyBorder="1" applyAlignment="1" applyProtection="1">
      <alignment horizontal="center" vertical="center" wrapText="1"/>
      <protection hidden="1"/>
    </xf>
    <xf numFmtId="0" fontId="4" fillId="44" borderId="0" xfId="0" applyFont="1" applyFill="1" applyBorder="1" applyAlignment="1" applyProtection="1">
      <alignment horizontal="center" vertical="center" wrapText="1"/>
      <protection hidden="1"/>
    </xf>
    <xf numFmtId="0" fontId="4" fillId="33" borderId="11" xfId="0" applyFont="1" applyFill="1" applyBorder="1" applyAlignment="1" applyProtection="1">
      <alignment horizontal="center" vertical="center" wrapText="1"/>
      <protection hidden="1"/>
    </xf>
    <xf numFmtId="167" fontId="26" fillId="44" borderId="0" xfId="0" applyNumberFormat="1" applyFont="1" applyFill="1" applyBorder="1" applyAlignment="1" applyProtection="1">
      <alignment horizontal="center" vertical="center" wrapText="1"/>
      <protection hidden="1"/>
    </xf>
    <xf numFmtId="0" fontId="22" fillId="45" borderId="0" xfId="0" applyFont="1" applyFill="1" applyBorder="1" applyAlignment="1" applyProtection="1">
      <alignment horizontal="center" vertical="center"/>
      <protection hidden="1"/>
    </xf>
    <xf numFmtId="0" fontId="37" fillId="45" borderId="0" xfId="0" applyFont="1" applyFill="1" applyBorder="1" applyAlignment="1" applyProtection="1">
      <alignment horizontal="center" vertical="center" wrapText="1"/>
      <protection hidden="1"/>
    </xf>
    <xf numFmtId="0" fontId="0" fillId="72" borderId="0" xfId="0" applyFill="1" applyBorder="1" applyAlignment="1" applyProtection="1">
      <alignment horizontal="center" vertical="center" wrapText="1"/>
      <protection hidden="1"/>
    </xf>
    <xf numFmtId="0" fontId="16" fillId="73" borderId="0" xfId="0" applyFont="1" applyFill="1" applyBorder="1" applyAlignment="1" applyProtection="1">
      <alignment horizontal="center" vertical="center"/>
      <protection hidden="1"/>
    </xf>
    <xf numFmtId="0" fontId="16" fillId="48" borderId="0" xfId="0" applyFont="1" applyFill="1" applyBorder="1" applyAlignment="1" applyProtection="1">
      <alignment horizontal="center" vertical="center"/>
      <protection hidden="1"/>
    </xf>
    <xf numFmtId="0" fontId="16" fillId="74" borderId="0" xfId="0" applyFont="1" applyFill="1" applyBorder="1" applyAlignment="1" applyProtection="1">
      <alignment horizontal="center" vertical="center"/>
      <protection hidden="1"/>
    </xf>
    <xf numFmtId="0" fontId="17" fillId="47" borderId="0" xfId="0" applyFont="1" applyFill="1" applyBorder="1" applyAlignment="1" applyProtection="1">
      <alignment horizontal="center" vertical="center" wrapText="1"/>
      <protection hidden="1"/>
    </xf>
    <xf numFmtId="165" fontId="13" fillId="75" borderId="0" xfId="0" applyNumberFormat="1" applyFont="1" applyFill="1" applyBorder="1" applyAlignment="1" applyProtection="1">
      <alignment horizontal="center" vertical="center" wrapText="1"/>
      <protection hidden="1"/>
    </xf>
    <xf numFmtId="0" fontId="18" fillId="48" borderId="0" xfId="0" applyFont="1" applyFill="1" applyBorder="1" applyAlignment="1" applyProtection="1">
      <alignment horizontal="center" vertical="center" wrapText="1"/>
      <protection hidden="1"/>
    </xf>
    <xf numFmtId="0" fontId="4" fillId="43" borderId="0" xfId="0" applyFont="1" applyFill="1" applyBorder="1" applyAlignment="1" applyProtection="1">
      <alignment horizontal="center" vertical="center" wrapText="1"/>
      <protection hidden="1"/>
    </xf>
    <xf numFmtId="0" fontId="36" fillId="45" borderId="0" xfId="0" applyFont="1" applyFill="1" applyBorder="1" applyAlignment="1" applyProtection="1">
      <alignment horizontal="center" vertical="center"/>
      <protection hidden="1"/>
    </xf>
    <xf numFmtId="165" fontId="13" fillId="76" borderId="0" xfId="0" applyNumberFormat="1" applyFont="1" applyFill="1" applyBorder="1" applyAlignment="1" applyProtection="1">
      <alignment horizontal="center" vertical="center"/>
      <protection hidden="1"/>
    </xf>
    <xf numFmtId="166" fontId="13" fillId="76" borderId="0" xfId="0" applyNumberFormat="1" applyFont="1" applyFill="1" applyBorder="1" applyAlignment="1" applyProtection="1">
      <alignment horizontal="center" vertical="center"/>
      <protection hidden="1"/>
    </xf>
    <xf numFmtId="0" fontId="22" fillId="34" borderId="0" xfId="0" applyFont="1" applyFill="1" applyBorder="1" applyAlignment="1" applyProtection="1">
      <alignment horizontal="center" vertical="center" wrapText="1"/>
      <protection hidden="1"/>
    </xf>
    <xf numFmtId="0" fontId="111" fillId="0" borderId="16" xfId="0" applyFont="1" applyBorder="1" applyAlignment="1">
      <alignment vertical="top" wrapText="1"/>
    </xf>
    <xf numFmtId="0" fontId="0" fillId="0" borderId="16" xfId="0" applyFont="1" applyBorder="1" applyAlignment="1">
      <alignment vertical="top" wrapText="1"/>
    </xf>
    <xf numFmtId="0" fontId="110" fillId="0" borderId="16" xfId="0" applyFont="1" applyBorder="1" applyAlignment="1">
      <alignment vertical="top" wrapText="1"/>
    </xf>
    <xf numFmtId="0" fontId="111" fillId="0" borderId="24" xfId="0" applyFont="1" applyBorder="1" applyAlignment="1">
      <alignment vertical="top" wrapText="1"/>
    </xf>
    <xf numFmtId="0" fontId="0" fillId="0" borderId="16" xfId="0" applyFont="1" applyBorder="1" applyAlignment="1">
      <alignment wrapText="1"/>
    </xf>
    <xf numFmtId="0" fontId="110" fillId="0" borderId="24" xfId="0" applyFont="1" applyBorder="1" applyAlignment="1">
      <alignment vertical="top" wrapText="1"/>
    </xf>
    <xf numFmtId="49" fontId="0" fillId="33" borderId="15" xfId="0" applyNumberFormat="1" applyFont="1" applyFill="1" applyBorder="1" applyAlignment="1">
      <alignment vertical="center" wrapText="1"/>
    </xf>
    <xf numFmtId="49" fontId="0" fillId="33" borderId="48" xfId="0" applyNumberFormat="1" applyFont="1" applyFill="1" applyBorder="1" applyAlignment="1">
      <alignment vertical="center" wrapText="1"/>
    </xf>
    <xf numFmtId="0" fontId="35" fillId="33" borderId="48" xfId="0" applyFont="1" applyFill="1" applyBorder="1" applyAlignment="1">
      <alignment horizontal="right" vertical="center" wrapText="1"/>
    </xf>
    <xf numFmtId="49" fontId="13" fillId="77" borderId="49" xfId="0" applyNumberFormat="1" applyFont="1" applyFill="1" applyBorder="1" applyAlignment="1">
      <alignment horizontal="center" vertical="center" textRotation="90" wrapText="1"/>
    </xf>
    <xf numFmtId="49" fontId="13" fillId="77" borderId="27" xfId="0" applyNumberFormat="1" applyFont="1" applyFill="1" applyBorder="1" applyAlignment="1">
      <alignment horizontal="center" vertical="center" textRotation="90" wrapText="1"/>
    </xf>
    <xf numFmtId="0" fontId="0" fillId="0" borderId="27" xfId="0" applyFont="1" applyBorder="1" applyAlignment="1">
      <alignment horizontal="center" vertical="center" textRotation="90" wrapText="1"/>
    </xf>
    <xf numFmtId="49" fontId="13" fillId="49" borderId="21" xfId="0" applyNumberFormat="1" applyFont="1" applyFill="1" applyBorder="1" applyAlignment="1">
      <alignment horizontal="center" vertical="center" textRotation="90" wrapText="1"/>
    </xf>
    <xf numFmtId="49" fontId="13" fillId="49" borderId="37" xfId="0" applyNumberFormat="1" applyFont="1" applyFill="1" applyBorder="1" applyAlignment="1">
      <alignment horizontal="center" vertical="center" textRotation="90" wrapText="1"/>
    </xf>
    <xf numFmtId="0" fontId="0" fillId="0" borderId="37" xfId="0" applyFont="1" applyBorder="1" applyAlignment="1">
      <alignment horizontal="center" vertical="center" textRotation="90" wrapText="1"/>
    </xf>
    <xf numFmtId="0" fontId="0" fillId="0" borderId="20" xfId="0" applyFont="1" applyBorder="1" applyAlignment="1">
      <alignment horizontal="center" vertical="center" textRotation="90" wrapText="1"/>
    </xf>
    <xf numFmtId="0" fontId="0" fillId="0" borderId="22" xfId="0" applyFont="1" applyBorder="1" applyAlignment="1">
      <alignment vertical="top" wrapText="1"/>
    </xf>
    <xf numFmtId="49" fontId="41" fillId="78" borderId="17" xfId="0" applyNumberFormat="1" applyFont="1" applyFill="1" applyBorder="1" applyAlignment="1" applyProtection="1">
      <alignment horizontal="center" vertical="center" wrapText="1" shrinkToFit="1"/>
      <protection/>
    </xf>
    <xf numFmtId="49" fontId="43" fillId="0" borderId="12" xfId="0" applyNumberFormat="1" applyFont="1" applyFill="1" applyBorder="1" applyAlignment="1" applyProtection="1">
      <alignment horizontal="center" vertical="center" wrapText="1" shrinkToFit="1"/>
      <protection/>
    </xf>
    <xf numFmtId="0" fontId="44" fillId="39" borderId="23" xfId="0" applyFont="1" applyFill="1" applyBorder="1" applyAlignment="1" applyProtection="1">
      <alignment horizontal="left" vertical="center" indent="1"/>
      <protection/>
    </xf>
    <xf numFmtId="49" fontId="43" fillId="0" borderId="11" xfId="0" applyNumberFormat="1" applyFont="1" applyFill="1" applyBorder="1" applyAlignment="1" applyProtection="1">
      <alignment horizontal="center" vertical="center" wrapText="1" shrinkToFit="1"/>
      <protection/>
    </xf>
    <xf numFmtId="0" fontId="44" fillId="39" borderId="11" xfId="0" applyFont="1" applyFill="1" applyBorder="1" applyAlignment="1" applyProtection="1">
      <alignment horizontal="left" vertical="center" indent="1"/>
      <protection/>
    </xf>
    <xf numFmtId="0" fontId="44" fillId="39" borderId="15" xfId="0" applyFont="1" applyFill="1" applyBorder="1" applyAlignment="1" applyProtection="1">
      <alignment horizontal="left" vertical="center" indent="1"/>
      <protection/>
    </xf>
    <xf numFmtId="49" fontId="0" fillId="34" borderId="11" xfId="0" applyNumberFormat="1" applyFont="1" applyFill="1" applyBorder="1" applyAlignment="1">
      <alignment vertical="center"/>
    </xf>
    <xf numFmtId="0" fontId="35" fillId="34" borderId="11" xfId="0" applyFont="1" applyFill="1" applyBorder="1" applyAlignment="1">
      <alignment horizontal="right" vertical="center" wrapText="1"/>
    </xf>
    <xf numFmtId="49" fontId="0" fillId="33" borderId="16" xfId="0" applyNumberFormat="1" applyFont="1" applyFill="1" applyBorder="1" applyAlignment="1">
      <alignment vertical="center" wrapText="1"/>
    </xf>
    <xf numFmtId="0" fontId="35" fillId="33" borderId="16" xfId="0" applyFont="1" applyFill="1" applyBorder="1" applyAlignment="1">
      <alignment horizontal="right" vertical="center" wrapText="1"/>
    </xf>
    <xf numFmtId="49" fontId="0" fillId="33" borderId="12" xfId="0" applyNumberFormat="1" applyFont="1" applyFill="1" applyBorder="1" applyAlignment="1">
      <alignment vertical="center"/>
    </xf>
    <xf numFmtId="0" fontId="0" fillId="0" borderId="16" xfId="0" applyFont="1" applyBorder="1" applyAlignment="1">
      <alignment/>
    </xf>
    <xf numFmtId="49" fontId="13" fillId="79" borderId="50" xfId="0" applyNumberFormat="1" applyFont="1" applyFill="1" applyBorder="1" applyAlignment="1">
      <alignment horizontal="center" vertical="center" textRotation="90" wrapText="1"/>
    </xf>
    <xf numFmtId="49" fontId="13" fillId="79" borderId="51" xfId="0" applyNumberFormat="1" applyFont="1" applyFill="1" applyBorder="1" applyAlignment="1">
      <alignment horizontal="center" vertical="center" textRotation="90" wrapText="1"/>
    </xf>
    <xf numFmtId="0" fontId="0" fillId="0" borderId="52" xfId="0" applyFont="1" applyBorder="1" applyAlignment="1">
      <alignment horizontal="center" vertical="center" textRotation="90" wrapText="1"/>
    </xf>
    <xf numFmtId="0" fontId="42" fillId="0" borderId="11" xfId="0" applyFont="1" applyBorder="1" applyAlignment="1" applyProtection="1">
      <alignment/>
      <protection/>
    </xf>
    <xf numFmtId="49" fontId="13" fillId="67" borderId="24" xfId="0" applyNumberFormat="1" applyFont="1" applyFill="1" applyBorder="1" applyAlignment="1">
      <alignment horizontal="center" vertical="center" textRotation="90" wrapText="1"/>
    </xf>
    <xf numFmtId="49" fontId="13" fillId="67" borderId="16" xfId="0" applyNumberFormat="1" applyFont="1" applyFill="1" applyBorder="1" applyAlignment="1">
      <alignment horizontal="center" vertical="center" textRotation="90" wrapText="1"/>
    </xf>
    <xf numFmtId="0" fontId="35" fillId="33" borderId="12" xfId="0" applyFont="1" applyFill="1" applyBorder="1" applyAlignment="1">
      <alignment horizontal="right" vertical="center" wrapText="1"/>
    </xf>
    <xf numFmtId="0" fontId="42" fillId="0" borderId="17" xfId="0" applyFont="1" applyFill="1" applyBorder="1" applyAlignment="1" applyProtection="1">
      <alignment/>
      <protection/>
    </xf>
    <xf numFmtId="49" fontId="43" fillId="39" borderId="11" xfId="0" applyNumberFormat="1" applyFont="1" applyFill="1" applyBorder="1" applyAlignment="1" applyProtection="1">
      <alignment horizontal="center" vertical="center" wrapText="1" shrinkToFit="1"/>
      <protection/>
    </xf>
    <xf numFmtId="0" fontId="45" fillId="80" borderId="11" xfId="0" applyFont="1" applyFill="1" applyBorder="1" applyAlignment="1" applyProtection="1">
      <alignment horizontal="left" vertical="center" indent="1"/>
      <protection locked="0"/>
    </xf>
    <xf numFmtId="49" fontId="46" fillId="33" borderId="11" xfId="0" applyNumberFormat="1" applyFont="1" applyFill="1" applyBorder="1" applyAlignment="1">
      <alignment horizontal="center" vertical="center" wrapText="1"/>
    </xf>
    <xf numFmtId="49" fontId="46" fillId="33" borderId="15" xfId="0" applyNumberFormat="1" applyFont="1" applyFill="1" applyBorder="1" applyAlignment="1">
      <alignment horizontal="center" vertical="center" wrapText="1"/>
    </xf>
    <xf numFmtId="0" fontId="42" fillId="0" borderId="12" xfId="0" applyFont="1" applyBorder="1" applyAlignment="1">
      <alignment/>
    </xf>
    <xf numFmtId="49" fontId="128" fillId="81" borderId="16" xfId="0" applyNumberFormat="1" applyFont="1" applyFill="1" applyBorder="1" applyAlignment="1" applyProtection="1">
      <alignment horizontal="center" vertical="center" wrapText="1" shrinkToFit="1"/>
      <protection/>
    </xf>
    <xf numFmtId="0" fontId="0" fillId="0" borderId="16" xfId="0" applyBorder="1" applyAlignment="1">
      <alignment horizontal="center" vertical="center" wrapText="1" shrinkToFit="1"/>
    </xf>
    <xf numFmtId="0" fontId="35" fillId="82" borderId="26" xfId="0" applyFont="1" applyFill="1" applyBorder="1" applyAlignment="1">
      <alignment horizontal="left" vertical="center" wrapText="1"/>
    </xf>
    <xf numFmtId="0" fontId="0" fillId="6" borderId="0" xfId="0" applyFill="1" applyBorder="1" applyAlignment="1">
      <alignment horizontal="left" vertical="center" wrapText="1"/>
    </xf>
    <xf numFmtId="0" fontId="0" fillId="6" borderId="27" xfId="0" applyFill="1" applyBorder="1" applyAlignment="1">
      <alignment horizontal="left" vertical="center" wrapText="1"/>
    </xf>
    <xf numFmtId="0" fontId="7" fillId="37" borderId="28" xfId="0" applyFont="1" applyFill="1" applyBorder="1" applyAlignment="1" applyProtection="1">
      <alignment horizontal="center" vertical="center" wrapText="1" shrinkToFit="1"/>
      <protection hidden="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dxfs count="38">
    <dxf>
      <font>
        <b val="0"/>
        <i/>
        <u val="none"/>
        <color indexed="63"/>
      </font>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font>
      <fill>
        <patternFill patternType="solid">
          <fgColor indexed="41"/>
          <bgColor indexed="9"/>
        </patternFill>
      </fill>
    </dxf>
    <dxf>
      <font>
        <b/>
        <i/>
        <u val="none"/>
        <color indexed="63"/>
      </font>
      <fill>
        <patternFill patternType="solid">
          <fgColor indexed="9"/>
          <bgColor indexed="41"/>
        </patternFill>
      </fill>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font>
      <fill>
        <patternFill patternType="solid">
          <fgColor indexed="41"/>
          <bgColor indexed="9"/>
        </patternFill>
      </fill>
    </dxf>
    <dxf>
      <font>
        <b/>
        <i/>
        <u val="none"/>
        <color indexed="63"/>
      </font>
      <fill>
        <patternFill patternType="solid">
          <fgColor indexed="9"/>
          <bgColor indexed="41"/>
        </patternFill>
      </fill>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ont>
        <b val="0"/>
        <i/>
        <u val="none"/>
        <color indexed="63"/>
      </font>
    </dxf>
    <dxf>
      <font>
        <b/>
        <i val="0"/>
        <color indexed="8"/>
      </font>
      <fill>
        <patternFill patternType="solid">
          <fgColor indexed="22"/>
          <bgColor indexed="31"/>
        </patternFill>
      </fill>
      <border>
        <left style="thin">
          <color indexed="8"/>
        </left>
        <right style="thin">
          <color indexed="8"/>
        </right>
        <top style="thin">
          <color indexed="8"/>
        </top>
        <bottom style="thin">
          <color indexed="8"/>
        </bottom>
      </border>
    </dxf>
    <dxf>
      <fill>
        <patternFill>
          <fgColor rgb="FFCCFFFF"/>
          <bgColor rgb="FFCCFFFF"/>
        </patternFill>
      </fill>
    </dxf>
    <dxf>
      <font>
        <b/>
        <i val="0"/>
        <color indexed="8"/>
      </font>
      <fill>
        <patternFill patternType="solid">
          <fgColor indexed="22"/>
          <bgColor indexed="47"/>
        </patternFill>
      </fill>
    </dxf>
    <dxf>
      <font>
        <b/>
        <i val="0"/>
        <color indexed="8"/>
      </font>
      <fill>
        <patternFill patternType="solid">
          <fgColor indexed="27"/>
          <bgColor indexed="42"/>
        </patternFill>
      </fill>
    </dxf>
    <dxf>
      <fill>
        <patternFill patternType="none">
          <bgColor indexed="65"/>
        </patternFill>
      </fill>
    </dxf>
    <dxf>
      <font>
        <b/>
        <i val="0"/>
        <color indexed="10"/>
      </font>
    </dxf>
    <dxf>
      <font>
        <b/>
        <i val="0"/>
      </font>
      <fill>
        <patternFill patternType="solid">
          <fgColor indexed="27"/>
          <bgColor indexed="42"/>
        </patternFill>
      </fill>
    </dxf>
    <dxf>
      <font>
        <b/>
        <i val="0"/>
      </font>
      <fill>
        <patternFill patternType="solid">
          <fgColor indexed="22"/>
          <bgColor indexed="47"/>
        </patternFill>
      </fill>
    </dxf>
    <dxf>
      <font>
        <b/>
        <i val="0"/>
        <color indexed="9"/>
      </font>
      <fill>
        <patternFill patternType="solid">
          <fgColor indexed="60"/>
          <bgColor indexed="10"/>
        </patternFill>
      </fill>
    </dxf>
    <dxf>
      <font>
        <b/>
        <i val="0"/>
        <color indexed="8"/>
      </font>
      <fill>
        <patternFill patternType="solid">
          <fgColor indexed="22"/>
          <bgColor indexed="47"/>
        </patternFill>
      </fill>
    </dxf>
    <dxf>
      <font>
        <b/>
        <i val="0"/>
        <color indexed="8"/>
      </font>
      <fill>
        <patternFill patternType="solid">
          <fgColor indexed="27"/>
          <bgColor indexed="42"/>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val="0"/>
        <i val="0"/>
        <name val="Cambria"/>
      </font>
      <fill>
        <patternFill patternType="solid">
          <fgColor indexed="41"/>
          <bgColor indexed="9"/>
        </patternFill>
      </fill>
    </dxf>
    <dxf>
      <font>
        <b val="0"/>
        <i/>
        <color indexed="55"/>
      </font>
    </dxf>
    <dxf>
      <font>
        <b/>
        <i val="0"/>
        <color indexed="9"/>
      </font>
      <fill>
        <patternFill patternType="solid">
          <fgColor indexed="60"/>
          <bgColor indexed="10"/>
        </patternFill>
      </fill>
    </dxf>
    <dxf>
      <font>
        <b val="0"/>
        <color indexed="9"/>
      </font>
      <fill>
        <patternFill patternType="solid">
          <fgColor indexed="51"/>
          <bgColor indexed="52"/>
        </patternFill>
      </fill>
    </dxf>
    <dxf>
      <font>
        <name val="Cambria"/>
        <color theme="6" tint="0.3999499976634979"/>
      </font>
    </dxf>
    <dxf>
      <font>
        <b val="0"/>
        <color indexed="9"/>
      </font>
      <fill>
        <patternFill patternType="solid">
          <fgColor indexed="41"/>
          <bgColor indexed="9"/>
        </patternFill>
      </fill>
    </dxf>
    <dxf>
      <font>
        <b/>
        <i val="0"/>
        <color indexed="17"/>
      </font>
      <fill>
        <patternFill patternType="solid">
          <fgColor indexed="27"/>
          <bgColor indexed="42"/>
        </patternFill>
      </fill>
    </dxf>
    <dxf>
      <font>
        <b/>
        <i val="0"/>
        <color indexed="10"/>
      </font>
      <fill>
        <patternFill patternType="solid">
          <fgColor indexed="22"/>
          <bgColor indexed="47"/>
        </patternFill>
      </fill>
    </dxf>
    <dxf>
      <font>
        <b/>
        <i val="0"/>
        <color indexed="47"/>
      </font>
      <fill>
        <patternFill patternType="solid">
          <fgColor indexed="60"/>
          <bgColor indexed="10"/>
        </patternFill>
      </fill>
    </dxf>
    <dxf>
      <font>
        <b/>
        <i val="0"/>
        <color indexed="42"/>
      </font>
      <fill>
        <patternFill patternType="solid">
          <fgColor indexed="21"/>
          <bgColor indexed="17"/>
        </patternFill>
      </fill>
    </dxf>
    <dxf>
      <font>
        <b/>
        <i val="0"/>
      </font>
      <fill>
        <patternFill patternType="solid">
          <fgColor indexed="9"/>
          <bgColor indexed="26"/>
        </patternFill>
      </fill>
    </dxf>
    <dxf>
      <font>
        <color theme="6" tint="0.3999499976634979"/>
      </font>
      <border/>
    </dxf>
    <dxf>
      <font>
        <b val="0"/>
        <i val="0"/>
      </font>
      <fill>
        <patternFill patternType="solid">
          <fgColor rgb="FFEFEFEF"/>
          <bgColor rgb="FFFFFFFF"/>
        </patternFill>
      </fill>
      <border/>
    </dxf>
    <dxf>
      <font>
        <b/>
        <i val="0"/>
        <color rgb="FF000000"/>
      </font>
      <fill>
        <patternFill patternType="solid">
          <fgColor rgb="FFC0C0C0"/>
          <bgColor rgb="FFCCCCFF"/>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CCCC"/>
                </a:solidFill>
              </a:rPr>
              <a:t>Mathématiques</a:t>
            </a:r>
            <a:r>
              <a:rPr lang="en-US" cap="none" sz="1200" b="0" i="0" u="none" baseline="0">
                <a:solidFill>
                  <a:srgbClr val="000000"/>
                </a:solidFill>
              </a:rPr>
              <a:t>
</a:t>
            </a:r>
            <a:r>
              <a:rPr lang="en-US" cap="none" sz="1200" b="0" i="0" u="none" baseline="0">
                <a:solidFill>
                  <a:srgbClr val="000000"/>
                </a:solidFill>
              </a:rPr>
              <a:t>Nombres d'élèves</a:t>
            </a:r>
          </a:p>
        </c:rich>
      </c:tx>
      <c:layout>
        <c:manualLayout>
          <c:xMode val="factor"/>
          <c:yMode val="factor"/>
          <c:x val="-0.001"/>
          <c:y val="-0.00975"/>
        </c:manualLayout>
      </c:layout>
      <c:spPr>
        <a:noFill/>
        <a:ln w="3175">
          <a:noFill/>
        </a:ln>
      </c:spPr>
    </c:title>
    <c:plotArea>
      <c:layout>
        <c:manualLayout>
          <c:xMode val="edge"/>
          <c:yMode val="edge"/>
          <c:x val="0.0095"/>
          <c:y val="0.195"/>
          <c:w val="0.9775"/>
          <c:h val="0.80225"/>
        </c:manualLayout>
      </c:layout>
      <c:barChart>
        <c:barDir val="col"/>
        <c:grouping val="clustered"/>
        <c:varyColors val="0"/>
        <c:ser>
          <c:idx val="0"/>
          <c:order val="0"/>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Graphique!$B$2:$K$2</c:f>
              <c:strCache/>
            </c:strRef>
          </c:cat>
          <c:val>
            <c:numRef>
              <c:f>Graphique!$B$3:$K$3</c:f>
              <c:numCache/>
            </c:numRef>
          </c:val>
        </c:ser>
        <c:axId val="61213429"/>
        <c:axId val="14049950"/>
      </c:barChart>
      <c:catAx>
        <c:axId val="61213429"/>
        <c:scaling>
          <c:orientation val="minMax"/>
        </c:scaling>
        <c:axPos val="b"/>
        <c:delete val="0"/>
        <c:numFmt formatCode="General" sourceLinked="1"/>
        <c:majorTickMark val="none"/>
        <c:minorTickMark val="none"/>
        <c:tickLblPos val="nextTo"/>
        <c:spPr>
          <a:ln w="3175">
            <a:solidFill>
              <a:srgbClr val="808080"/>
            </a:solidFill>
          </a:ln>
        </c:spPr>
        <c:crossAx val="14049950"/>
        <c:crosses val="autoZero"/>
        <c:auto val="1"/>
        <c:lblOffset val="100"/>
        <c:tickLblSkip val="1"/>
        <c:noMultiLvlLbl val="0"/>
      </c:catAx>
      <c:valAx>
        <c:axId val="14049950"/>
        <c:scaling>
          <c:orientation val="minMax"/>
        </c:scaling>
        <c:axPos val="l"/>
        <c:delete val="1"/>
        <c:majorTickMark val="out"/>
        <c:minorTickMark val="none"/>
        <c:tickLblPos val="nextTo"/>
        <c:crossAx val="6121342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476250</xdr:colOff>
      <xdr:row>2</xdr:row>
      <xdr:rowOff>247650</xdr:rowOff>
    </xdr:from>
    <xdr:to>
      <xdr:col>45</xdr:col>
      <xdr:colOff>428625</xdr:colOff>
      <xdr:row>2</xdr:row>
      <xdr:rowOff>247650</xdr:rowOff>
    </xdr:to>
    <xdr:sp>
      <xdr:nvSpPr>
        <xdr:cNvPr id="1" name="Line 3"/>
        <xdr:cNvSpPr>
          <a:spLocks/>
        </xdr:cNvSpPr>
      </xdr:nvSpPr>
      <xdr:spPr>
        <a:xfrm>
          <a:off x="12515850" y="1457325"/>
          <a:ext cx="600075" cy="0"/>
        </a:xfrm>
        <a:prstGeom prst="line">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66675</xdr:colOff>
      <xdr:row>3</xdr:row>
      <xdr:rowOff>9525</xdr:rowOff>
    </xdr:from>
    <xdr:to>
      <xdr:col>27</xdr:col>
      <xdr:colOff>47625</xdr:colOff>
      <xdr:row>3</xdr:row>
      <xdr:rowOff>9525</xdr:rowOff>
    </xdr:to>
    <xdr:sp>
      <xdr:nvSpPr>
        <xdr:cNvPr id="1" name="Line 1"/>
        <xdr:cNvSpPr>
          <a:spLocks/>
        </xdr:cNvSpPr>
      </xdr:nvSpPr>
      <xdr:spPr>
        <a:xfrm>
          <a:off x="6829425" y="1543050"/>
          <a:ext cx="723900" cy="0"/>
        </a:xfrm>
        <a:prstGeom prst="line">
          <a:avLst/>
        </a:prstGeom>
        <a:noFill/>
        <a:ln w="9360" cmpd="sng">
          <a:solidFill>
            <a:srgbClr val="FF0000"/>
          </a:solidFill>
          <a:headEnd type="triangl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133350</xdr:rowOff>
    </xdr:from>
    <xdr:to>
      <xdr:col>11</xdr:col>
      <xdr:colOff>0</xdr:colOff>
      <xdr:row>22</xdr:row>
      <xdr:rowOff>47625</xdr:rowOff>
    </xdr:to>
    <xdr:graphicFrame>
      <xdr:nvGraphicFramePr>
        <xdr:cNvPr id="1" name="Graphique 1"/>
        <xdr:cNvGraphicFramePr/>
      </xdr:nvGraphicFramePr>
      <xdr:xfrm>
        <a:off x="0" y="619125"/>
        <a:ext cx="8724900" cy="2990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5"/>
  <sheetViews>
    <sheetView showGridLines="0" tabSelected="1" zoomScaleSheetLayoutView="100" zoomScalePageLayoutView="0" workbookViewId="0" topLeftCell="A1">
      <selection activeCell="A1" sqref="A1:C1"/>
    </sheetView>
  </sheetViews>
  <sheetFormatPr defaultColWidth="11.421875" defaultRowHeight="12.75"/>
  <cols>
    <col min="1" max="1" width="8.8515625" style="1" customWidth="1"/>
    <col min="2" max="2" width="76.00390625" style="1" customWidth="1"/>
    <col min="3" max="3" width="9.7109375" style="1" customWidth="1"/>
    <col min="4" max="6" width="10.28125" style="1" customWidth="1"/>
    <col min="7" max="7" width="13.140625" style="1" customWidth="1"/>
    <col min="8" max="8" width="13.28125" style="1" customWidth="1"/>
    <col min="9" max="9" width="11.7109375" style="1" customWidth="1"/>
    <col min="10" max="16384" width="11.421875" style="1" customWidth="1"/>
  </cols>
  <sheetData>
    <row r="1" spans="1:3" ht="69.75" customHeight="1">
      <c r="A1" s="215" t="s">
        <v>257</v>
      </c>
      <c r="B1" s="215"/>
      <c r="C1" s="215"/>
    </row>
    <row r="2" spans="1:3" ht="38.25" customHeight="1">
      <c r="A2" s="216"/>
      <c r="B2" s="2"/>
      <c r="C2" s="216"/>
    </row>
    <row r="3" spans="1:3" ht="24.75" customHeight="1">
      <c r="A3" s="216"/>
      <c r="B3" s="3" t="s">
        <v>0</v>
      </c>
      <c r="C3" s="216"/>
    </row>
    <row r="4" spans="1:3" ht="373.5" customHeight="1">
      <c r="A4" s="216"/>
      <c r="B4" s="91" t="s">
        <v>139</v>
      </c>
      <c r="C4" s="216"/>
    </row>
    <row r="5" spans="1:3" ht="120" customHeight="1">
      <c r="A5" s="216"/>
      <c r="B5" s="4"/>
      <c r="C5" s="216"/>
    </row>
  </sheetData>
  <sheetProtection/>
  <mergeCells count="3">
    <mergeCell ref="A1:C1"/>
    <mergeCell ref="A2:A5"/>
    <mergeCell ref="C2:C5"/>
  </mergeCells>
  <printOptions/>
  <pageMargins left="0.39375" right="0.5902777777777778" top="0.39375" bottom="0.39375" header="0.5118055555555556" footer="0.5118055555555556"/>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Z87"/>
  <sheetViews>
    <sheetView showGridLines="0" zoomScale="75" zoomScaleNormal="75" zoomScaleSheetLayoutView="100" zoomScalePageLayoutView="0" workbookViewId="0" topLeftCell="A1">
      <selection activeCell="D6" sqref="D6"/>
    </sheetView>
  </sheetViews>
  <sheetFormatPr defaultColWidth="11.421875" defaultRowHeight="12.75"/>
  <cols>
    <col min="1" max="1" width="3.00390625" style="1" customWidth="1"/>
    <col min="2" max="2" width="15.00390625" style="1" customWidth="1"/>
    <col min="3" max="3" width="15.7109375" style="1" customWidth="1"/>
    <col min="4" max="43" width="3.421875" style="1" customWidth="1"/>
    <col min="44" max="45" width="9.7109375" style="1" customWidth="1"/>
    <col min="46" max="46" width="9.28125" style="1" customWidth="1"/>
    <col min="47" max="47" width="11.421875" style="1" customWidth="1"/>
    <col min="48" max="65" width="11.421875" style="1" hidden="1" customWidth="1"/>
    <col min="66" max="67" width="11.421875" style="1" customWidth="1"/>
    <col min="68" max="68" width="0" style="1" hidden="1" customWidth="1"/>
    <col min="69" max="16384" width="11.421875" style="1" customWidth="1"/>
  </cols>
  <sheetData>
    <row r="1" spans="1:78" ht="69.75" customHeight="1" thickBot="1">
      <c r="A1" s="237" t="s">
        <v>140</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8"/>
      <c r="AS1" s="238"/>
      <c r="AT1" s="238"/>
      <c r="AU1" s="238"/>
      <c r="AV1" s="5"/>
      <c r="AW1" s="5"/>
      <c r="AX1" s="5"/>
      <c r="AY1" s="5"/>
      <c r="AZ1" s="5"/>
      <c r="BA1" s="5"/>
      <c r="BB1" s="5"/>
      <c r="BC1" s="5"/>
      <c r="BD1" s="5"/>
      <c r="BE1" s="5"/>
      <c r="BF1" s="5"/>
      <c r="BG1" s="5"/>
      <c r="BH1" s="5"/>
      <c r="BI1" s="5"/>
      <c r="BJ1" s="5"/>
      <c r="BK1" s="5"/>
      <c r="BL1" s="5"/>
      <c r="BM1" s="5"/>
      <c r="BN1" s="5"/>
      <c r="BO1" s="5"/>
      <c r="BP1" s="6"/>
      <c r="BQ1" s="134"/>
      <c r="BR1" s="134"/>
      <c r="BS1" s="134"/>
      <c r="BT1" s="134"/>
      <c r="BU1" s="134"/>
      <c r="BV1" s="134"/>
      <c r="BW1" s="134"/>
      <c r="BX1" s="134"/>
      <c r="BY1" s="134"/>
      <c r="BZ1" s="134"/>
    </row>
    <row r="2" spans="1:78" ht="25.5" customHeight="1" thickBot="1">
      <c r="A2" s="245" t="s">
        <v>141</v>
      </c>
      <c r="B2" s="246"/>
      <c r="C2" s="247"/>
      <c r="D2" s="255" t="s">
        <v>1</v>
      </c>
      <c r="E2" s="256"/>
      <c r="F2" s="257"/>
      <c r="G2" s="257"/>
      <c r="H2" s="257"/>
      <c r="I2" s="257"/>
      <c r="J2" s="258"/>
      <c r="K2" s="259"/>
      <c r="L2" s="260"/>
      <c r="M2" s="260"/>
      <c r="N2" s="260"/>
      <c r="O2" s="260"/>
      <c r="P2" s="260"/>
      <c r="Q2" s="260"/>
      <c r="R2" s="260"/>
      <c r="S2" s="260"/>
      <c r="T2" s="260"/>
      <c r="U2" s="260"/>
      <c r="V2" s="260"/>
      <c r="W2" s="260"/>
      <c r="X2" s="260"/>
      <c r="Y2" s="260"/>
      <c r="Z2" s="260"/>
      <c r="AA2" s="260"/>
      <c r="AB2" s="260"/>
      <c r="AC2" s="260"/>
      <c r="AD2" s="260"/>
      <c r="AE2" s="260"/>
      <c r="AF2" s="260"/>
      <c r="AG2" s="261"/>
      <c r="AH2" s="228" t="s">
        <v>2</v>
      </c>
      <c r="AI2" s="229"/>
      <c r="AJ2" s="229"/>
      <c r="AK2" s="229"/>
      <c r="AL2" s="230"/>
      <c r="AM2" s="239"/>
      <c r="AN2" s="239"/>
      <c r="AO2" s="239"/>
      <c r="AP2" s="239"/>
      <c r="AQ2" s="239"/>
      <c r="AR2" s="240" t="s">
        <v>3</v>
      </c>
      <c r="AS2" s="240"/>
      <c r="AT2" s="240"/>
      <c r="AU2" s="241">
        <v>0.6</v>
      </c>
      <c r="BN2" s="5"/>
      <c r="BO2" s="5"/>
      <c r="BP2" s="6"/>
      <c r="BQ2" s="134"/>
      <c r="BR2" s="134"/>
      <c r="BS2" s="134"/>
      <c r="BT2" s="134"/>
      <c r="BU2" s="134"/>
      <c r="BV2" s="134"/>
      <c r="BW2" s="134"/>
      <c r="BX2" s="134"/>
      <c r="BY2" s="134"/>
      <c r="BZ2" s="134"/>
    </row>
    <row r="3" spans="1:78" ht="25.5" customHeight="1" thickBot="1">
      <c r="A3" s="248"/>
      <c r="B3" s="249"/>
      <c r="C3" s="250"/>
      <c r="D3" s="255" t="s">
        <v>4</v>
      </c>
      <c r="E3" s="256"/>
      <c r="F3" s="257"/>
      <c r="G3" s="257"/>
      <c r="H3" s="257"/>
      <c r="I3" s="257"/>
      <c r="J3" s="258"/>
      <c r="K3" s="259"/>
      <c r="L3" s="260"/>
      <c r="M3" s="260"/>
      <c r="N3" s="260"/>
      <c r="O3" s="260"/>
      <c r="P3" s="260"/>
      <c r="Q3" s="260"/>
      <c r="R3" s="260"/>
      <c r="S3" s="260"/>
      <c r="T3" s="260"/>
      <c r="U3" s="260"/>
      <c r="V3" s="260"/>
      <c r="W3" s="260"/>
      <c r="X3" s="260"/>
      <c r="Y3" s="260"/>
      <c r="Z3" s="260"/>
      <c r="AA3" s="260"/>
      <c r="AB3" s="260"/>
      <c r="AC3" s="260"/>
      <c r="AD3" s="260"/>
      <c r="AE3" s="260"/>
      <c r="AF3" s="260"/>
      <c r="AG3" s="261"/>
      <c r="AH3" s="228" t="s">
        <v>5</v>
      </c>
      <c r="AI3" s="229"/>
      <c r="AJ3" s="229"/>
      <c r="AK3" s="229"/>
      <c r="AL3" s="230"/>
      <c r="AM3" s="254" t="s">
        <v>221</v>
      </c>
      <c r="AN3" s="254"/>
      <c r="AO3" s="254"/>
      <c r="AP3" s="254"/>
      <c r="AQ3" s="254"/>
      <c r="AR3" s="240"/>
      <c r="AS3" s="240"/>
      <c r="AT3" s="240"/>
      <c r="AU3" s="241"/>
      <c r="BN3" s="5"/>
      <c r="BO3" s="5"/>
      <c r="BP3" s="6"/>
      <c r="BQ3" s="134"/>
      <c r="BR3" s="134"/>
      <c r="BS3" s="134"/>
      <c r="BT3" s="134"/>
      <c r="BU3" s="134"/>
      <c r="BV3" s="134"/>
      <c r="BW3" s="134"/>
      <c r="BX3" s="134"/>
      <c r="BY3" s="134"/>
      <c r="BZ3" s="134"/>
    </row>
    <row r="4" spans="1:78" ht="25.5" customHeight="1">
      <c r="A4" s="251"/>
      <c r="B4" s="252"/>
      <c r="C4" s="253"/>
      <c r="D4" s="262" t="s">
        <v>59</v>
      </c>
      <c r="E4" s="263"/>
      <c r="F4" s="263"/>
      <c r="G4" s="263"/>
      <c r="H4" s="263"/>
      <c r="I4" s="263"/>
      <c r="J4" s="263"/>
      <c r="K4" s="263"/>
      <c r="L4" s="263"/>
      <c r="M4" s="263"/>
      <c r="N4" s="226"/>
      <c r="O4" s="226"/>
      <c r="P4" s="226"/>
      <c r="Q4" s="226"/>
      <c r="R4" s="227"/>
      <c r="S4" s="264" t="s">
        <v>60</v>
      </c>
      <c r="T4" s="226"/>
      <c r="U4" s="226"/>
      <c r="V4" s="226"/>
      <c r="W4" s="226"/>
      <c r="X4" s="226"/>
      <c r="Y4" s="226"/>
      <c r="Z4" s="226"/>
      <c r="AA4" s="226"/>
      <c r="AB4" s="227"/>
      <c r="AC4" s="225" t="s">
        <v>61</v>
      </c>
      <c r="AD4" s="226"/>
      <c r="AE4" s="226"/>
      <c r="AF4" s="226"/>
      <c r="AG4" s="226"/>
      <c r="AH4" s="226"/>
      <c r="AI4" s="226"/>
      <c r="AJ4" s="226"/>
      <c r="AK4" s="226"/>
      <c r="AL4" s="227"/>
      <c r="AM4" s="222" t="s">
        <v>62</v>
      </c>
      <c r="AN4" s="222"/>
      <c r="AO4" s="222"/>
      <c r="AP4" s="222"/>
      <c r="AQ4" s="222"/>
      <c r="AR4" s="231" t="s">
        <v>6</v>
      </c>
      <c r="AS4" s="232" t="s">
        <v>7</v>
      </c>
      <c r="AT4" s="233" t="s">
        <v>8</v>
      </c>
      <c r="AU4" s="242" t="s">
        <v>9</v>
      </c>
      <c r="BN4" s="5"/>
      <c r="BO4" s="5"/>
      <c r="BQ4" s="134"/>
      <c r="BR4" s="134"/>
      <c r="BS4" s="134"/>
      <c r="BT4" s="134"/>
      <c r="BU4" s="134"/>
      <c r="BV4" s="134"/>
      <c r="BW4" s="134"/>
      <c r="BX4" s="134"/>
      <c r="BY4" s="134"/>
      <c r="BZ4" s="134"/>
    </row>
    <row r="5" spans="1:78" ht="32.25" customHeight="1">
      <c r="A5" s="9" t="s">
        <v>10</v>
      </c>
      <c r="B5" s="243" t="s">
        <v>11</v>
      </c>
      <c r="C5" s="243"/>
      <c r="D5" s="196" t="s">
        <v>154</v>
      </c>
      <c r="E5" s="196" t="s">
        <v>155</v>
      </c>
      <c r="F5" s="196" t="s">
        <v>156</v>
      </c>
      <c r="G5" s="196" t="s">
        <v>157</v>
      </c>
      <c r="H5" s="196" t="s">
        <v>158</v>
      </c>
      <c r="I5" s="196" t="s">
        <v>159</v>
      </c>
      <c r="J5" s="196" t="s">
        <v>160</v>
      </c>
      <c r="K5" s="196" t="s">
        <v>161</v>
      </c>
      <c r="L5" s="196" t="s">
        <v>162</v>
      </c>
      <c r="M5" s="196" t="s">
        <v>163</v>
      </c>
      <c r="N5" s="196" t="s">
        <v>164</v>
      </c>
      <c r="O5" s="196" t="s">
        <v>165</v>
      </c>
      <c r="P5" s="196" t="s">
        <v>166</v>
      </c>
      <c r="Q5" s="196" t="s">
        <v>167</v>
      </c>
      <c r="R5" s="196" t="s">
        <v>153</v>
      </c>
      <c r="S5" s="197" t="s">
        <v>66</v>
      </c>
      <c r="T5" s="197" t="s">
        <v>67</v>
      </c>
      <c r="U5" s="197" t="s">
        <v>68</v>
      </c>
      <c r="V5" s="197" t="s">
        <v>69</v>
      </c>
      <c r="W5" s="197" t="s">
        <v>70</v>
      </c>
      <c r="X5" s="197" t="s">
        <v>52</v>
      </c>
      <c r="Y5" s="197" t="s">
        <v>144</v>
      </c>
      <c r="Z5" s="197" t="s">
        <v>145</v>
      </c>
      <c r="AA5" s="197" t="s">
        <v>146</v>
      </c>
      <c r="AB5" s="197" t="s">
        <v>147</v>
      </c>
      <c r="AC5" s="198" t="s">
        <v>71</v>
      </c>
      <c r="AD5" s="198" t="s">
        <v>72</v>
      </c>
      <c r="AE5" s="198" t="s">
        <v>73</v>
      </c>
      <c r="AF5" s="198" t="s">
        <v>74</v>
      </c>
      <c r="AG5" s="198" t="s">
        <v>75</v>
      </c>
      <c r="AH5" s="198" t="s">
        <v>148</v>
      </c>
      <c r="AI5" s="198" t="s">
        <v>149</v>
      </c>
      <c r="AJ5" s="198" t="s">
        <v>150</v>
      </c>
      <c r="AK5" s="198" t="s">
        <v>151</v>
      </c>
      <c r="AL5" s="198" t="s">
        <v>152</v>
      </c>
      <c r="AM5" s="199" t="s">
        <v>168</v>
      </c>
      <c r="AN5" s="199" t="s">
        <v>169</v>
      </c>
      <c r="AO5" s="199" t="s">
        <v>170</v>
      </c>
      <c r="AP5" s="199" t="s">
        <v>171</v>
      </c>
      <c r="AQ5" s="199" t="s">
        <v>172</v>
      </c>
      <c r="AR5" s="231"/>
      <c r="AS5" s="232"/>
      <c r="AT5" s="233"/>
      <c r="AU5" s="242"/>
      <c r="AV5" s="11" t="s">
        <v>22</v>
      </c>
      <c r="AW5" s="12" t="s">
        <v>122</v>
      </c>
      <c r="AX5" s="126" t="s">
        <v>126</v>
      </c>
      <c r="AY5" s="126" t="s">
        <v>127</v>
      </c>
      <c r="AZ5" s="126" t="s">
        <v>128</v>
      </c>
      <c r="BA5" s="12" t="s">
        <v>123</v>
      </c>
      <c r="BB5" s="126" t="s">
        <v>129</v>
      </c>
      <c r="BC5" s="126" t="s">
        <v>130</v>
      </c>
      <c r="BD5" s="126" t="s">
        <v>131</v>
      </c>
      <c r="BE5" s="12" t="s">
        <v>124</v>
      </c>
      <c r="BF5" s="126" t="s">
        <v>132</v>
      </c>
      <c r="BG5" s="126" t="s">
        <v>133</v>
      </c>
      <c r="BH5" s="126" t="s">
        <v>134</v>
      </c>
      <c r="BI5" s="12" t="s">
        <v>125</v>
      </c>
      <c r="BJ5" s="126" t="s">
        <v>135</v>
      </c>
      <c r="BK5" s="126" t="s">
        <v>136</v>
      </c>
      <c r="BL5" s="126" t="s">
        <v>137</v>
      </c>
      <c r="BM5" s="126" t="s">
        <v>142</v>
      </c>
      <c r="BN5" s="5"/>
      <c r="BO5" s="5"/>
      <c r="BP5" s="1" t="s">
        <v>57</v>
      </c>
      <c r="BQ5" s="134"/>
      <c r="BR5" s="134"/>
      <c r="BS5" s="134"/>
      <c r="BT5" s="134"/>
      <c r="BU5" s="134"/>
      <c r="BV5" s="134"/>
      <c r="BW5" s="134"/>
      <c r="BX5" s="134"/>
      <c r="BY5" s="134"/>
      <c r="BZ5" s="134"/>
    </row>
    <row r="6" spans="1:78" s="21" customFormat="1" ht="18" customHeight="1">
      <c r="A6" s="14">
        <v>1</v>
      </c>
      <c r="B6" s="244"/>
      <c r="C6" s="244"/>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4">
        <f aca="true" t="shared" si="0" ref="AR6:AR40">IF(COUNTA(D6:AQ6)=0,"",COUNTIF(D6:AQ6,"0"))</f>
      </c>
      <c r="AS6" s="14">
        <f aca="true" t="shared" si="1" ref="AS6:AS40">IF(COUNTA(D6:AQ6)=0,"",COUNTIF(D6:AQ6,"1"))</f>
      </c>
      <c r="AT6" s="16">
        <f>IF(AS6="","",AS6/(40-AV6))</f>
      </c>
      <c r="AU6" s="17">
        <f aca="true" t="shared" si="2" ref="AU6:AU40">IF(AT6="","",IF(AT6&lt;$AU$2,"Difficulté","RAS"))</f>
      </c>
      <c r="AV6" s="18">
        <f aca="true" t="shared" si="3" ref="AV6:AV40">(COUNTIF(D6:AQ6,"A"))</f>
        <v>0</v>
      </c>
      <c r="AW6" s="14">
        <f>IF(COUNTA(D6:R6)=0,"",COUNTIF(D6:R6,"1"))</f>
      </c>
      <c r="AX6" s="143">
        <f>IF(AW6="","",IF(AY6=15,"Abs",AW6/(15-AY6)))</f>
      </c>
      <c r="AY6" s="14">
        <f>(COUNTIF(D6:R6,"A"))</f>
        <v>0</v>
      </c>
      <c r="AZ6" s="14">
        <f>IF(AX6="","",IF(AX6="Abs","Abs",IF(AX6&lt;$AU$2,"Difficulté","RAS")))</f>
      </c>
      <c r="BA6" s="14">
        <f>IF(COUNTA(S6:AB6)=0,"",COUNTIF(S6:AB6,"1"))</f>
      </c>
      <c r="BB6" s="143">
        <f>IF(BA6="","",IF(BC6=10,"Abs",BA6/(10-BC6)))</f>
      </c>
      <c r="BC6" s="14">
        <f>(COUNTIF(S6:AB6,"A"))</f>
        <v>0</v>
      </c>
      <c r="BD6" s="14">
        <f>IF(BB6="","",IF(BB6="Abs","Abs",IF(BB6&lt;$AU$2,"Difficulté","RAS")))</f>
      </c>
      <c r="BE6" s="14">
        <f>IF(COUNTA(AC6:AL6)=0,"",COUNTIF(AC6:AL6,"1"))</f>
      </c>
      <c r="BF6" s="143">
        <f>IF(BE6="","",IF(BG6=10,"Abs",BE6/(10-BG6)))</f>
      </c>
      <c r="BG6" s="14">
        <f>(COUNTIF(AC6:AL6,"A"))</f>
        <v>0</v>
      </c>
      <c r="BH6" s="14">
        <f>IF(BF6="","",IF(BF6="Abs","Abs",IF(BF6&lt;$AU$2,"Difficulté","RAS")))</f>
      </c>
      <c r="BI6" s="14">
        <f>IF(COUNTA(AM6:AQ6)=0,"",COUNTIF(AM6:AQ6,"1"))</f>
      </c>
      <c r="BJ6" s="143">
        <f>IF(BI6="","",IF(BK6=5,"Abs",BI6/(5-BK6)))</f>
      </c>
      <c r="BK6" s="14">
        <f>(COUNTIF(AM6:AQ6,"A"))</f>
        <v>0</v>
      </c>
      <c r="BL6" s="14">
        <f>IF(BJ6="","",IF(BJ6="Abs","Abs",IF(BJ6&lt;$AU$2,"Difficulté","RAS")))</f>
      </c>
      <c r="BM6" s="19">
        <f>IF(AT6="","",AT6)</f>
      </c>
      <c r="BN6" s="20"/>
      <c r="BO6" s="20"/>
      <c r="BP6" s="127">
        <v>1</v>
      </c>
      <c r="BQ6" s="103"/>
      <c r="BR6" s="103"/>
      <c r="BS6" s="103"/>
      <c r="BT6" s="103"/>
      <c r="BU6" s="103"/>
      <c r="BV6" s="103"/>
      <c r="BW6" s="103"/>
      <c r="BX6" s="103"/>
      <c r="BY6" s="103"/>
      <c r="BZ6" s="103"/>
    </row>
    <row r="7" spans="1:78" s="21" customFormat="1" ht="15.75" customHeight="1">
      <c r="A7" s="14">
        <v>2</v>
      </c>
      <c r="B7" s="244"/>
      <c r="C7" s="244"/>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4">
        <f t="shared" si="0"/>
      </c>
      <c r="AS7" s="14">
        <f t="shared" si="1"/>
      </c>
      <c r="AT7" s="16">
        <f aca="true" t="shared" si="4" ref="AT7:AT40">IF(AS7="","",AS7/(40-AV7))</f>
      </c>
      <c r="AU7" s="17">
        <f t="shared" si="2"/>
      </c>
      <c r="AV7" s="18">
        <f t="shared" si="3"/>
        <v>0</v>
      </c>
      <c r="AW7" s="14">
        <f aca="true" t="shared" si="5" ref="AW7:AW40">IF(COUNTA(D7:R7)=0,"",COUNTIF(D7:R7,"1"))</f>
      </c>
      <c r="AX7" s="143">
        <f aca="true" t="shared" si="6" ref="AX7:AX40">IF(AW7="","",IF(AY7=15,"Abs",AW7/(15-AY7)))</f>
      </c>
      <c r="AY7" s="14">
        <f aca="true" t="shared" si="7" ref="AY7:AY40">(COUNTIF(D7:R7,"A"))</f>
        <v>0</v>
      </c>
      <c r="AZ7" s="14">
        <f aca="true" t="shared" si="8" ref="AZ7:AZ40">IF(AX7="","",IF(AX7="Abs","Abs",IF(AX7&lt;$AU$2,"Difficulté","RAS")))</f>
      </c>
      <c r="BA7" s="14">
        <f aca="true" t="shared" si="9" ref="BA7:BA40">IF(COUNTA(S7:AB7)=0,"",COUNTIF(S7:AB7,"1"))</f>
      </c>
      <c r="BB7" s="143">
        <f aca="true" t="shared" si="10" ref="BB7:BB40">IF(BA7="","",IF(BC7=10,"Abs",BA7/(10-BC7)))</f>
      </c>
      <c r="BC7" s="14">
        <f aca="true" t="shared" si="11" ref="BC7:BC40">(COUNTIF(S7:AB7,"A"))</f>
        <v>0</v>
      </c>
      <c r="BD7" s="14">
        <f aca="true" t="shared" si="12" ref="BD7:BD40">IF(BB7="","",IF(BB7="Abs","Abs",IF(BB7&lt;$AU$2,"Difficulté","RAS")))</f>
      </c>
      <c r="BE7" s="14">
        <f aca="true" t="shared" si="13" ref="BE7:BE40">IF(COUNTA(AC7:AL7)=0,"",COUNTIF(AC7:AL7,"1"))</f>
      </c>
      <c r="BF7" s="143">
        <f aca="true" t="shared" si="14" ref="BF7:BF40">IF(BE7="","",IF(BG7=10,"Abs",BE7/(10-BG7)))</f>
      </c>
      <c r="BG7" s="14">
        <f aca="true" t="shared" si="15" ref="BG7:BG40">(COUNTIF(AC7:AL7,"A"))</f>
        <v>0</v>
      </c>
      <c r="BH7" s="14">
        <f aca="true" t="shared" si="16" ref="BH7:BH40">IF(BF7="","",IF(BF7="Abs","Abs",IF(BF7&lt;$AU$2,"Difficulté","RAS")))</f>
      </c>
      <c r="BI7" s="14">
        <f aca="true" t="shared" si="17" ref="BI7:BI40">IF(COUNTA(AM7:AQ7)=0,"",COUNTIF(AM7:AQ7,"1"))</f>
      </c>
      <c r="BJ7" s="143">
        <f aca="true" t="shared" si="18" ref="BJ7:BJ40">IF(BI7="","",IF(BK7=5,"Abs",BI7/(5-BK7)))</f>
      </c>
      <c r="BK7" s="14">
        <f aca="true" t="shared" si="19" ref="BK7:BK40">(COUNTIF(AM7:AQ7,"A"))</f>
        <v>0</v>
      </c>
      <c r="BL7" s="14">
        <f aca="true" t="shared" si="20" ref="BL7:BL40">IF(BJ7="","",IF(BJ7="Abs","Abs",IF(BJ7&lt;$AU$2,"Difficulté","RAS")))</f>
      </c>
      <c r="BM7" s="19">
        <f aca="true" t="shared" si="21" ref="BM7:BM40">IF(AT7="","",AT7)</f>
      </c>
      <c r="BN7" s="20"/>
      <c r="BO7" s="20"/>
      <c r="BP7" s="127">
        <v>0</v>
      </c>
      <c r="BQ7" s="103"/>
      <c r="BR7" s="103"/>
      <c r="BS7" s="103"/>
      <c r="BT7" s="103"/>
      <c r="BU7" s="103"/>
      <c r="BV7" s="103"/>
      <c r="BW7" s="103"/>
      <c r="BX7" s="103"/>
      <c r="BY7" s="103"/>
      <c r="BZ7" s="103"/>
    </row>
    <row r="8" spans="1:78" s="21" customFormat="1" ht="15.75" customHeight="1">
      <c r="A8" s="14">
        <v>3</v>
      </c>
      <c r="B8" s="244"/>
      <c r="C8" s="244"/>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4">
        <f t="shared" si="0"/>
      </c>
      <c r="AS8" s="14">
        <f t="shared" si="1"/>
      </c>
      <c r="AT8" s="16">
        <f t="shared" si="4"/>
      </c>
      <c r="AU8" s="17">
        <f t="shared" si="2"/>
      </c>
      <c r="AV8" s="18">
        <f t="shared" si="3"/>
        <v>0</v>
      </c>
      <c r="AW8" s="14">
        <f t="shared" si="5"/>
      </c>
      <c r="AX8" s="143">
        <f t="shared" si="6"/>
      </c>
      <c r="AY8" s="14">
        <f t="shared" si="7"/>
        <v>0</v>
      </c>
      <c r="AZ8" s="14">
        <f t="shared" si="8"/>
      </c>
      <c r="BA8" s="14">
        <f t="shared" si="9"/>
      </c>
      <c r="BB8" s="143">
        <f t="shared" si="10"/>
      </c>
      <c r="BC8" s="14">
        <f t="shared" si="11"/>
        <v>0</v>
      </c>
      <c r="BD8" s="14">
        <f t="shared" si="12"/>
      </c>
      <c r="BE8" s="14">
        <f t="shared" si="13"/>
      </c>
      <c r="BF8" s="143">
        <f t="shared" si="14"/>
      </c>
      <c r="BG8" s="14">
        <f t="shared" si="15"/>
        <v>0</v>
      </c>
      <c r="BH8" s="14">
        <f t="shared" si="16"/>
      </c>
      <c r="BI8" s="14">
        <f t="shared" si="17"/>
      </c>
      <c r="BJ8" s="143">
        <f t="shared" si="18"/>
      </c>
      <c r="BK8" s="14">
        <f t="shared" si="19"/>
        <v>0</v>
      </c>
      <c r="BL8" s="14">
        <f t="shared" si="20"/>
      </c>
      <c r="BM8" s="19">
        <f t="shared" si="21"/>
      </c>
      <c r="BN8" s="20"/>
      <c r="BO8" s="20"/>
      <c r="BP8" s="128" t="s">
        <v>56</v>
      </c>
      <c r="BQ8" s="103"/>
      <c r="BR8" s="103"/>
      <c r="BS8" s="103"/>
      <c r="BT8" s="103"/>
      <c r="BU8" s="103"/>
      <c r="BV8" s="103"/>
      <c r="BW8" s="103"/>
      <c r="BX8" s="103"/>
      <c r="BY8" s="103"/>
      <c r="BZ8" s="103"/>
    </row>
    <row r="9" spans="1:78" s="21" customFormat="1" ht="15.75" customHeight="1">
      <c r="A9" s="14">
        <v>4</v>
      </c>
      <c r="B9" s="244"/>
      <c r="C9" s="244"/>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4">
        <f t="shared" si="0"/>
      </c>
      <c r="AS9" s="14">
        <f t="shared" si="1"/>
      </c>
      <c r="AT9" s="16">
        <f t="shared" si="4"/>
      </c>
      <c r="AU9" s="17">
        <f t="shared" si="2"/>
      </c>
      <c r="AV9" s="18">
        <f t="shared" si="3"/>
        <v>0</v>
      </c>
      <c r="AW9" s="14">
        <f t="shared" si="5"/>
      </c>
      <c r="AX9" s="143">
        <f t="shared" si="6"/>
      </c>
      <c r="AY9" s="14">
        <f t="shared" si="7"/>
        <v>0</v>
      </c>
      <c r="AZ9" s="14">
        <f t="shared" si="8"/>
      </c>
      <c r="BA9" s="14">
        <f t="shared" si="9"/>
      </c>
      <c r="BB9" s="143">
        <f t="shared" si="10"/>
      </c>
      <c r="BC9" s="14">
        <f t="shared" si="11"/>
        <v>0</v>
      </c>
      <c r="BD9" s="14">
        <f t="shared" si="12"/>
      </c>
      <c r="BE9" s="14">
        <f t="shared" si="13"/>
      </c>
      <c r="BF9" s="143">
        <f t="shared" si="14"/>
      </c>
      <c r="BG9" s="14">
        <f t="shared" si="15"/>
        <v>0</v>
      </c>
      <c r="BH9" s="14">
        <f t="shared" si="16"/>
      </c>
      <c r="BI9" s="14">
        <f t="shared" si="17"/>
      </c>
      <c r="BJ9" s="143">
        <f t="shared" si="18"/>
      </c>
      <c r="BK9" s="14">
        <f t="shared" si="19"/>
        <v>0</v>
      </c>
      <c r="BL9" s="14">
        <f t="shared" si="20"/>
      </c>
      <c r="BM9" s="19">
        <f t="shared" si="21"/>
      </c>
      <c r="BN9" s="20"/>
      <c r="BO9" s="20"/>
      <c r="BQ9" s="103"/>
      <c r="BR9" s="103"/>
      <c r="BS9" s="103"/>
      <c r="BT9" s="103"/>
      <c r="BU9" s="103"/>
      <c r="BV9" s="103"/>
      <c r="BW9" s="103"/>
      <c r="BX9" s="103"/>
      <c r="BY9" s="103"/>
      <c r="BZ9" s="103"/>
    </row>
    <row r="10" spans="1:78" s="21" customFormat="1" ht="15.75" customHeight="1">
      <c r="A10" s="14">
        <v>5</v>
      </c>
      <c r="B10" s="244"/>
      <c r="C10" s="244"/>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4">
        <f t="shared" si="0"/>
      </c>
      <c r="AS10" s="14">
        <f t="shared" si="1"/>
      </c>
      <c r="AT10" s="16">
        <f t="shared" si="4"/>
      </c>
      <c r="AU10" s="17">
        <f t="shared" si="2"/>
      </c>
      <c r="AV10" s="18">
        <f t="shared" si="3"/>
        <v>0</v>
      </c>
      <c r="AW10" s="14">
        <f t="shared" si="5"/>
      </c>
      <c r="AX10" s="143">
        <f t="shared" si="6"/>
      </c>
      <c r="AY10" s="14">
        <f t="shared" si="7"/>
        <v>0</v>
      </c>
      <c r="AZ10" s="14">
        <f t="shared" si="8"/>
      </c>
      <c r="BA10" s="14">
        <f t="shared" si="9"/>
      </c>
      <c r="BB10" s="143">
        <f t="shared" si="10"/>
      </c>
      <c r="BC10" s="14">
        <f t="shared" si="11"/>
        <v>0</v>
      </c>
      <c r="BD10" s="14">
        <f t="shared" si="12"/>
      </c>
      <c r="BE10" s="14">
        <f t="shared" si="13"/>
      </c>
      <c r="BF10" s="143">
        <f t="shared" si="14"/>
      </c>
      <c r="BG10" s="14">
        <f t="shared" si="15"/>
        <v>0</v>
      </c>
      <c r="BH10" s="14">
        <f t="shared" si="16"/>
      </c>
      <c r="BI10" s="14">
        <f t="shared" si="17"/>
      </c>
      <c r="BJ10" s="143">
        <f t="shared" si="18"/>
      </c>
      <c r="BK10" s="14">
        <f t="shared" si="19"/>
        <v>0</v>
      </c>
      <c r="BL10" s="14">
        <f t="shared" si="20"/>
      </c>
      <c r="BM10" s="19">
        <f t="shared" si="21"/>
      </c>
      <c r="BN10" s="20"/>
      <c r="BO10" s="20"/>
      <c r="BQ10" s="103"/>
      <c r="BR10" s="103"/>
      <c r="BS10" s="103"/>
      <c r="BT10" s="103"/>
      <c r="BU10" s="103"/>
      <c r="BV10" s="103"/>
      <c r="BW10" s="103"/>
      <c r="BX10" s="103"/>
      <c r="BY10" s="103"/>
      <c r="BZ10" s="103"/>
    </row>
    <row r="11" spans="1:78" s="21" customFormat="1" ht="15.75" customHeight="1">
      <c r="A11" s="14">
        <v>6</v>
      </c>
      <c r="B11" s="244"/>
      <c r="C11" s="244"/>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4">
        <f t="shared" si="0"/>
      </c>
      <c r="AS11" s="14">
        <f t="shared" si="1"/>
      </c>
      <c r="AT11" s="16">
        <f t="shared" si="4"/>
      </c>
      <c r="AU11" s="17">
        <f t="shared" si="2"/>
      </c>
      <c r="AV11" s="18">
        <f t="shared" si="3"/>
        <v>0</v>
      </c>
      <c r="AW11" s="14">
        <f t="shared" si="5"/>
      </c>
      <c r="AX11" s="143">
        <f t="shared" si="6"/>
      </c>
      <c r="AY11" s="14">
        <f t="shared" si="7"/>
        <v>0</v>
      </c>
      <c r="AZ11" s="14">
        <f t="shared" si="8"/>
      </c>
      <c r="BA11" s="14">
        <f t="shared" si="9"/>
      </c>
      <c r="BB11" s="143">
        <f t="shared" si="10"/>
      </c>
      <c r="BC11" s="14">
        <f t="shared" si="11"/>
        <v>0</v>
      </c>
      <c r="BD11" s="14">
        <f t="shared" si="12"/>
      </c>
      <c r="BE11" s="14">
        <f t="shared" si="13"/>
      </c>
      <c r="BF11" s="143">
        <f t="shared" si="14"/>
      </c>
      <c r="BG11" s="14">
        <f t="shared" si="15"/>
        <v>0</v>
      </c>
      <c r="BH11" s="14">
        <f t="shared" si="16"/>
      </c>
      <c r="BI11" s="14">
        <f t="shared" si="17"/>
      </c>
      <c r="BJ11" s="143">
        <f t="shared" si="18"/>
      </c>
      <c r="BK11" s="14">
        <f t="shared" si="19"/>
        <v>0</v>
      </c>
      <c r="BL11" s="14">
        <f t="shared" si="20"/>
      </c>
      <c r="BM11" s="19">
        <f t="shared" si="21"/>
      </c>
      <c r="BN11" s="20"/>
      <c r="BO11" s="20"/>
      <c r="BQ11" s="103"/>
      <c r="BR11" s="103"/>
      <c r="BS11" s="103"/>
      <c r="BT11" s="103"/>
      <c r="BU11" s="103"/>
      <c r="BV11" s="103"/>
      <c r="BW11" s="103"/>
      <c r="BX11" s="103"/>
      <c r="BY11" s="103"/>
      <c r="BZ11" s="103"/>
    </row>
    <row r="12" spans="1:78" s="21" customFormat="1" ht="15.75" customHeight="1">
      <c r="A12" s="14">
        <v>7</v>
      </c>
      <c r="B12" s="244"/>
      <c r="C12" s="244"/>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4">
        <f t="shared" si="0"/>
      </c>
      <c r="AS12" s="14">
        <f t="shared" si="1"/>
      </c>
      <c r="AT12" s="16">
        <f t="shared" si="4"/>
      </c>
      <c r="AU12" s="17">
        <f t="shared" si="2"/>
      </c>
      <c r="AV12" s="18">
        <f t="shared" si="3"/>
        <v>0</v>
      </c>
      <c r="AW12" s="14">
        <f t="shared" si="5"/>
      </c>
      <c r="AX12" s="143">
        <f t="shared" si="6"/>
      </c>
      <c r="AY12" s="14">
        <f t="shared" si="7"/>
        <v>0</v>
      </c>
      <c r="AZ12" s="14">
        <f t="shared" si="8"/>
      </c>
      <c r="BA12" s="14">
        <f t="shared" si="9"/>
      </c>
      <c r="BB12" s="143">
        <f t="shared" si="10"/>
      </c>
      <c r="BC12" s="14">
        <f t="shared" si="11"/>
        <v>0</v>
      </c>
      <c r="BD12" s="14">
        <f t="shared" si="12"/>
      </c>
      <c r="BE12" s="14">
        <f t="shared" si="13"/>
      </c>
      <c r="BF12" s="143">
        <f t="shared" si="14"/>
      </c>
      <c r="BG12" s="14">
        <f t="shared" si="15"/>
        <v>0</v>
      </c>
      <c r="BH12" s="14">
        <f t="shared" si="16"/>
      </c>
      <c r="BI12" s="14">
        <f t="shared" si="17"/>
      </c>
      <c r="BJ12" s="143">
        <f t="shared" si="18"/>
      </c>
      <c r="BK12" s="14">
        <f t="shared" si="19"/>
        <v>0</v>
      </c>
      <c r="BL12" s="14">
        <f t="shared" si="20"/>
      </c>
      <c r="BM12" s="19">
        <f t="shared" si="21"/>
      </c>
      <c r="BN12" s="20"/>
      <c r="BO12" s="20"/>
      <c r="BQ12" s="103"/>
      <c r="BR12" s="103"/>
      <c r="BS12" s="103"/>
      <c r="BT12" s="103"/>
      <c r="BU12" s="103"/>
      <c r="BV12" s="103"/>
      <c r="BW12" s="103"/>
      <c r="BX12" s="103"/>
      <c r="BY12" s="103"/>
      <c r="BZ12" s="103"/>
    </row>
    <row r="13" spans="1:78" s="21" customFormat="1" ht="15.75" customHeight="1">
      <c r="A13" s="14">
        <v>8</v>
      </c>
      <c r="B13" s="244"/>
      <c r="C13" s="244"/>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4">
        <f t="shared" si="0"/>
      </c>
      <c r="AS13" s="14">
        <f t="shared" si="1"/>
      </c>
      <c r="AT13" s="16">
        <f t="shared" si="4"/>
      </c>
      <c r="AU13" s="17">
        <f t="shared" si="2"/>
      </c>
      <c r="AV13" s="18">
        <f t="shared" si="3"/>
        <v>0</v>
      </c>
      <c r="AW13" s="14">
        <f t="shared" si="5"/>
      </c>
      <c r="AX13" s="143">
        <f t="shared" si="6"/>
      </c>
      <c r="AY13" s="14">
        <f t="shared" si="7"/>
        <v>0</v>
      </c>
      <c r="AZ13" s="14">
        <f t="shared" si="8"/>
      </c>
      <c r="BA13" s="14">
        <f t="shared" si="9"/>
      </c>
      <c r="BB13" s="143">
        <f t="shared" si="10"/>
      </c>
      <c r="BC13" s="14">
        <f t="shared" si="11"/>
        <v>0</v>
      </c>
      <c r="BD13" s="14">
        <f t="shared" si="12"/>
      </c>
      <c r="BE13" s="14">
        <f t="shared" si="13"/>
      </c>
      <c r="BF13" s="143">
        <f t="shared" si="14"/>
      </c>
      <c r="BG13" s="14">
        <f t="shared" si="15"/>
        <v>0</v>
      </c>
      <c r="BH13" s="14">
        <f t="shared" si="16"/>
      </c>
      <c r="BI13" s="14">
        <f t="shared" si="17"/>
      </c>
      <c r="BJ13" s="143">
        <f t="shared" si="18"/>
      </c>
      <c r="BK13" s="14">
        <f t="shared" si="19"/>
        <v>0</v>
      </c>
      <c r="BL13" s="14">
        <f t="shared" si="20"/>
      </c>
      <c r="BM13" s="19">
        <f t="shared" si="21"/>
      </c>
      <c r="BN13" s="20"/>
      <c r="BO13" s="20"/>
      <c r="BQ13" s="103"/>
      <c r="BR13" s="103"/>
      <c r="BS13" s="103"/>
      <c r="BT13" s="103"/>
      <c r="BU13" s="103"/>
      <c r="BV13" s="103"/>
      <c r="BW13" s="103"/>
      <c r="BX13" s="103"/>
      <c r="BY13" s="103"/>
      <c r="BZ13" s="103"/>
    </row>
    <row r="14" spans="1:78" s="21" customFormat="1" ht="15.75" customHeight="1">
      <c r="A14" s="14">
        <v>9</v>
      </c>
      <c r="B14" s="244"/>
      <c r="C14" s="244"/>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4">
        <f t="shared" si="0"/>
      </c>
      <c r="AS14" s="14">
        <f t="shared" si="1"/>
      </c>
      <c r="AT14" s="16">
        <f t="shared" si="4"/>
      </c>
      <c r="AU14" s="17">
        <f t="shared" si="2"/>
      </c>
      <c r="AV14" s="18">
        <f t="shared" si="3"/>
        <v>0</v>
      </c>
      <c r="AW14" s="14">
        <f t="shared" si="5"/>
      </c>
      <c r="AX14" s="143">
        <f t="shared" si="6"/>
      </c>
      <c r="AY14" s="14">
        <f t="shared" si="7"/>
        <v>0</v>
      </c>
      <c r="AZ14" s="14">
        <f t="shared" si="8"/>
      </c>
      <c r="BA14" s="14">
        <f t="shared" si="9"/>
      </c>
      <c r="BB14" s="143">
        <f t="shared" si="10"/>
      </c>
      <c r="BC14" s="14">
        <f t="shared" si="11"/>
        <v>0</v>
      </c>
      <c r="BD14" s="14">
        <f t="shared" si="12"/>
      </c>
      <c r="BE14" s="14">
        <f t="shared" si="13"/>
      </c>
      <c r="BF14" s="143">
        <f t="shared" si="14"/>
      </c>
      <c r="BG14" s="14">
        <f t="shared" si="15"/>
        <v>0</v>
      </c>
      <c r="BH14" s="14">
        <f t="shared" si="16"/>
      </c>
      <c r="BI14" s="14">
        <f t="shared" si="17"/>
      </c>
      <c r="BJ14" s="143">
        <f t="shared" si="18"/>
      </c>
      <c r="BK14" s="14">
        <f t="shared" si="19"/>
        <v>0</v>
      </c>
      <c r="BL14" s="14">
        <f t="shared" si="20"/>
      </c>
      <c r="BM14" s="19">
        <f t="shared" si="21"/>
      </c>
      <c r="BN14" s="20"/>
      <c r="BO14" s="20"/>
      <c r="BQ14" s="103"/>
      <c r="BR14" s="103"/>
      <c r="BS14" s="103"/>
      <c r="BT14" s="103"/>
      <c r="BU14" s="103"/>
      <c r="BV14" s="103"/>
      <c r="BW14" s="103"/>
      <c r="BX14" s="103"/>
      <c r="BY14" s="103"/>
      <c r="BZ14" s="103"/>
    </row>
    <row r="15" spans="1:78" s="21" customFormat="1" ht="15.75" customHeight="1">
      <c r="A15" s="14">
        <v>10</v>
      </c>
      <c r="B15" s="244"/>
      <c r="C15" s="244"/>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4">
        <f t="shared" si="0"/>
      </c>
      <c r="AS15" s="14">
        <f t="shared" si="1"/>
      </c>
      <c r="AT15" s="16">
        <f t="shared" si="4"/>
      </c>
      <c r="AU15" s="17">
        <f t="shared" si="2"/>
      </c>
      <c r="AV15" s="18">
        <f t="shared" si="3"/>
        <v>0</v>
      </c>
      <c r="AW15" s="14">
        <f t="shared" si="5"/>
      </c>
      <c r="AX15" s="143">
        <f t="shared" si="6"/>
      </c>
      <c r="AY15" s="14">
        <f t="shared" si="7"/>
        <v>0</v>
      </c>
      <c r="AZ15" s="14">
        <f t="shared" si="8"/>
      </c>
      <c r="BA15" s="14">
        <f t="shared" si="9"/>
      </c>
      <c r="BB15" s="143">
        <f t="shared" si="10"/>
      </c>
      <c r="BC15" s="14">
        <f t="shared" si="11"/>
        <v>0</v>
      </c>
      <c r="BD15" s="14">
        <f t="shared" si="12"/>
      </c>
      <c r="BE15" s="14">
        <f t="shared" si="13"/>
      </c>
      <c r="BF15" s="143">
        <f t="shared" si="14"/>
      </c>
      <c r="BG15" s="14">
        <f t="shared" si="15"/>
        <v>0</v>
      </c>
      <c r="BH15" s="14">
        <f t="shared" si="16"/>
      </c>
      <c r="BI15" s="14">
        <f t="shared" si="17"/>
      </c>
      <c r="BJ15" s="143">
        <f t="shared" si="18"/>
      </c>
      <c r="BK15" s="14">
        <f t="shared" si="19"/>
        <v>0</v>
      </c>
      <c r="BL15" s="14">
        <f t="shared" si="20"/>
      </c>
      <c r="BM15" s="19">
        <f t="shared" si="21"/>
      </c>
      <c r="BN15" s="20"/>
      <c r="BO15" s="20"/>
      <c r="BQ15" s="103"/>
      <c r="BR15" s="103"/>
      <c r="BS15" s="103"/>
      <c r="BT15" s="103"/>
      <c r="BU15" s="103"/>
      <c r="BV15" s="103"/>
      <c r="BW15" s="103"/>
      <c r="BX15" s="103"/>
      <c r="BY15" s="103"/>
      <c r="BZ15" s="103"/>
    </row>
    <row r="16" spans="1:78" s="21" customFormat="1" ht="15.75" customHeight="1">
      <c r="A16" s="14">
        <v>11</v>
      </c>
      <c r="B16" s="244"/>
      <c r="C16" s="244"/>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4">
        <f t="shared" si="0"/>
      </c>
      <c r="AS16" s="14">
        <f t="shared" si="1"/>
      </c>
      <c r="AT16" s="16">
        <f t="shared" si="4"/>
      </c>
      <c r="AU16" s="17">
        <f t="shared" si="2"/>
      </c>
      <c r="AV16" s="18">
        <f t="shared" si="3"/>
        <v>0</v>
      </c>
      <c r="AW16" s="14">
        <f t="shared" si="5"/>
      </c>
      <c r="AX16" s="143">
        <f t="shared" si="6"/>
      </c>
      <c r="AY16" s="14">
        <f t="shared" si="7"/>
        <v>0</v>
      </c>
      <c r="AZ16" s="14">
        <f t="shared" si="8"/>
      </c>
      <c r="BA16" s="14">
        <f t="shared" si="9"/>
      </c>
      <c r="BB16" s="143">
        <f t="shared" si="10"/>
      </c>
      <c r="BC16" s="14">
        <f t="shared" si="11"/>
        <v>0</v>
      </c>
      <c r="BD16" s="14">
        <f t="shared" si="12"/>
      </c>
      <c r="BE16" s="14">
        <f t="shared" si="13"/>
      </c>
      <c r="BF16" s="143">
        <f t="shared" si="14"/>
      </c>
      <c r="BG16" s="14">
        <f t="shared" si="15"/>
        <v>0</v>
      </c>
      <c r="BH16" s="14">
        <f t="shared" si="16"/>
      </c>
      <c r="BI16" s="14">
        <f t="shared" si="17"/>
      </c>
      <c r="BJ16" s="143">
        <f t="shared" si="18"/>
      </c>
      <c r="BK16" s="14">
        <f t="shared" si="19"/>
        <v>0</v>
      </c>
      <c r="BL16" s="14">
        <f t="shared" si="20"/>
      </c>
      <c r="BM16" s="19">
        <f t="shared" si="21"/>
      </c>
      <c r="BN16" s="20"/>
      <c r="BO16" s="20"/>
      <c r="BQ16" s="103"/>
      <c r="BR16" s="103"/>
      <c r="BS16" s="103"/>
      <c r="BT16" s="103"/>
      <c r="BU16" s="103"/>
      <c r="BV16" s="103"/>
      <c r="BW16" s="103"/>
      <c r="BX16" s="103"/>
      <c r="BY16" s="103"/>
      <c r="BZ16" s="103"/>
    </row>
    <row r="17" spans="1:78" s="21" customFormat="1" ht="15.75" customHeight="1">
      <c r="A17" s="14">
        <v>12</v>
      </c>
      <c r="B17" s="244"/>
      <c r="C17" s="24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4">
        <f t="shared" si="0"/>
      </c>
      <c r="AS17" s="14">
        <f t="shared" si="1"/>
      </c>
      <c r="AT17" s="16">
        <f t="shared" si="4"/>
      </c>
      <c r="AU17" s="17">
        <f t="shared" si="2"/>
      </c>
      <c r="AV17" s="18">
        <f t="shared" si="3"/>
        <v>0</v>
      </c>
      <c r="AW17" s="14">
        <f t="shared" si="5"/>
      </c>
      <c r="AX17" s="143">
        <f t="shared" si="6"/>
      </c>
      <c r="AY17" s="14">
        <f t="shared" si="7"/>
        <v>0</v>
      </c>
      <c r="AZ17" s="14">
        <f t="shared" si="8"/>
      </c>
      <c r="BA17" s="14">
        <f t="shared" si="9"/>
      </c>
      <c r="BB17" s="143">
        <f t="shared" si="10"/>
      </c>
      <c r="BC17" s="14">
        <f t="shared" si="11"/>
        <v>0</v>
      </c>
      <c r="BD17" s="14">
        <f t="shared" si="12"/>
      </c>
      <c r="BE17" s="14">
        <f t="shared" si="13"/>
      </c>
      <c r="BF17" s="143">
        <f t="shared" si="14"/>
      </c>
      <c r="BG17" s="14">
        <f t="shared" si="15"/>
        <v>0</v>
      </c>
      <c r="BH17" s="14">
        <f t="shared" si="16"/>
      </c>
      <c r="BI17" s="14">
        <f t="shared" si="17"/>
      </c>
      <c r="BJ17" s="143">
        <f t="shared" si="18"/>
      </c>
      <c r="BK17" s="14">
        <f t="shared" si="19"/>
        <v>0</v>
      </c>
      <c r="BL17" s="14">
        <f t="shared" si="20"/>
      </c>
      <c r="BM17" s="19">
        <f t="shared" si="21"/>
      </c>
      <c r="BN17" s="20"/>
      <c r="BO17" s="20"/>
      <c r="BQ17" s="103"/>
      <c r="BR17" s="103"/>
      <c r="BS17" s="103"/>
      <c r="BT17" s="103"/>
      <c r="BU17" s="103"/>
      <c r="BV17" s="103"/>
      <c r="BW17" s="103"/>
      <c r="BX17" s="103"/>
      <c r="BY17" s="103"/>
      <c r="BZ17" s="103"/>
    </row>
    <row r="18" spans="1:78" s="21" customFormat="1" ht="15.75" customHeight="1">
      <c r="A18" s="14">
        <v>13</v>
      </c>
      <c r="B18" s="244"/>
      <c r="C18" s="244"/>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4">
        <f t="shared" si="0"/>
      </c>
      <c r="AS18" s="14">
        <f t="shared" si="1"/>
      </c>
      <c r="AT18" s="16">
        <f t="shared" si="4"/>
      </c>
      <c r="AU18" s="17">
        <f t="shared" si="2"/>
      </c>
      <c r="AV18" s="18">
        <f t="shared" si="3"/>
        <v>0</v>
      </c>
      <c r="AW18" s="14">
        <f t="shared" si="5"/>
      </c>
      <c r="AX18" s="143">
        <f t="shared" si="6"/>
      </c>
      <c r="AY18" s="14">
        <f t="shared" si="7"/>
        <v>0</v>
      </c>
      <c r="AZ18" s="14">
        <f t="shared" si="8"/>
      </c>
      <c r="BA18" s="14">
        <f t="shared" si="9"/>
      </c>
      <c r="BB18" s="143">
        <f t="shared" si="10"/>
      </c>
      <c r="BC18" s="14">
        <f t="shared" si="11"/>
        <v>0</v>
      </c>
      <c r="BD18" s="14">
        <f t="shared" si="12"/>
      </c>
      <c r="BE18" s="14">
        <f t="shared" si="13"/>
      </c>
      <c r="BF18" s="143">
        <f t="shared" si="14"/>
      </c>
      <c r="BG18" s="14">
        <f t="shared" si="15"/>
        <v>0</v>
      </c>
      <c r="BH18" s="14">
        <f t="shared" si="16"/>
      </c>
      <c r="BI18" s="14">
        <f t="shared" si="17"/>
      </c>
      <c r="BJ18" s="143">
        <f t="shared" si="18"/>
      </c>
      <c r="BK18" s="14">
        <f t="shared" si="19"/>
        <v>0</v>
      </c>
      <c r="BL18" s="14">
        <f t="shared" si="20"/>
      </c>
      <c r="BM18" s="19">
        <f t="shared" si="21"/>
      </c>
      <c r="BN18" s="20"/>
      <c r="BO18" s="20"/>
      <c r="BQ18" s="103"/>
      <c r="BR18" s="103"/>
      <c r="BS18" s="103"/>
      <c r="BT18" s="103"/>
      <c r="BU18" s="103"/>
      <c r="BV18" s="103"/>
      <c r="BW18" s="103"/>
      <c r="BX18" s="103"/>
      <c r="BY18" s="103"/>
      <c r="BZ18" s="103"/>
    </row>
    <row r="19" spans="1:78" s="21" customFormat="1" ht="15.75" customHeight="1">
      <c r="A19" s="14">
        <v>14</v>
      </c>
      <c r="B19" s="244"/>
      <c r="C19" s="244"/>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4">
        <f t="shared" si="0"/>
      </c>
      <c r="AS19" s="14">
        <f t="shared" si="1"/>
      </c>
      <c r="AT19" s="16">
        <f t="shared" si="4"/>
      </c>
      <c r="AU19" s="17">
        <f t="shared" si="2"/>
      </c>
      <c r="AV19" s="18">
        <f t="shared" si="3"/>
        <v>0</v>
      </c>
      <c r="AW19" s="14">
        <f t="shared" si="5"/>
      </c>
      <c r="AX19" s="143">
        <f t="shared" si="6"/>
      </c>
      <c r="AY19" s="14">
        <f t="shared" si="7"/>
        <v>0</v>
      </c>
      <c r="AZ19" s="14">
        <f t="shared" si="8"/>
      </c>
      <c r="BA19" s="14">
        <f t="shared" si="9"/>
      </c>
      <c r="BB19" s="143">
        <f t="shared" si="10"/>
      </c>
      <c r="BC19" s="14">
        <f t="shared" si="11"/>
        <v>0</v>
      </c>
      <c r="BD19" s="14">
        <f t="shared" si="12"/>
      </c>
      <c r="BE19" s="14">
        <f t="shared" si="13"/>
      </c>
      <c r="BF19" s="143">
        <f t="shared" si="14"/>
      </c>
      <c r="BG19" s="14">
        <f t="shared" si="15"/>
        <v>0</v>
      </c>
      <c r="BH19" s="14">
        <f t="shared" si="16"/>
      </c>
      <c r="BI19" s="14">
        <f t="shared" si="17"/>
      </c>
      <c r="BJ19" s="143">
        <f t="shared" si="18"/>
      </c>
      <c r="BK19" s="14">
        <f t="shared" si="19"/>
        <v>0</v>
      </c>
      <c r="BL19" s="14">
        <f t="shared" si="20"/>
      </c>
      <c r="BM19" s="19">
        <f t="shared" si="21"/>
      </c>
      <c r="BN19" s="20"/>
      <c r="BO19" s="20"/>
      <c r="BQ19" s="103"/>
      <c r="BR19" s="103"/>
      <c r="BS19" s="103"/>
      <c r="BT19" s="103"/>
      <c r="BU19" s="103"/>
      <c r="BV19" s="103"/>
      <c r="BW19" s="103"/>
      <c r="BX19" s="103"/>
      <c r="BY19" s="103"/>
      <c r="BZ19" s="103"/>
    </row>
    <row r="20" spans="1:78" s="21" customFormat="1" ht="15.75" customHeight="1">
      <c r="A20" s="14">
        <v>15</v>
      </c>
      <c r="B20" s="244"/>
      <c r="C20" s="244"/>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4">
        <f t="shared" si="0"/>
      </c>
      <c r="AS20" s="14">
        <f t="shared" si="1"/>
      </c>
      <c r="AT20" s="16">
        <f t="shared" si="4"/>
      </c>
      <c r="AU20" s="17">
        <f t="shared" si="2"/>
      </c>
      <c r="AV20" s="18">
        <f t="shared" si="3"/>
        <v>0</v>
      </c>
      <c r="AW20" s="14">
        <f t="shared" si="5"/>
      </c>
      <c r="AX20" s="143">
        <f t="shared" si="6"/>
      </c>
      <c r="AY20" s="14">
        <f t="shared" si="7"/>
        <v>0</v>
      </c>
      <c r="AZ20" s="14">
        <f t="shared" si="8"/>
      </c>
      <c r="BA20" s="14">
        <f t="shared" si="9"/>
      </c>
      <c r="BB20" s="143">
        <f t="shared" si="10"/>
      </c>
      <c r="BC20" s="14">
        <f t="shared" si="11"/>
        <v>0</v>
      </c>
      <c r="BD20" s="14">
        <f t="shared" si="12"/>
      </c>
      <c r="BE20" s="14">
        <f t="shared" si="13"/>
      </c>
      <c r="BF20" s="143">
        <f t="shared" si="14"/>
      </c>
      <c r="BG20" s="14">
        <f t="shared" si="15"/>
        <v>0</v>
      </c>
      <c r="BH20" s="14">
        <f t="shared" si="16"/>
      </c>
      <c r="BI20" s="14">
        <f t="shared" si="17"/>
      </c>
      <c r="BJ20" s="143">
        <f t="shared" si="18"/>
      </c>
      <c r="BK20" s="14">
        <f t="shared" si="19"/>
        <v>0</v>
      </c>
      <c r="BL20" s="14">
        <f t="shared" si="20"/>
      </c>
      <c r="BM20" s="19">
        <f t="shared" si="21"/>
      </c>
      <c r="BN20" s="20"/>
      <c r="BO20" s="20"/>
      <c r="BQ20" s="103"/>
      <c r="BR20" s="103"/>
      <c r="BS20" s="103"/>
      <c r="BT20" s="103"/>
      <c r="BU20" s="103"/>
      <c r="BV20" s="103"/>
      <c r="BW20" s="103"/>
      <c r="BX20" s="103"/>
      <c r="BY20" s="103"/>
      <c r="BZ20" s="103"/>
    </row>
    <row r="21" spans="1:78" s="21" customFormat="1" ht="15.75" customHeight="1">
      <c r="A21" s="14">
        <v>16</v>
      </c>
      <c r="B21" s="244"/>
      <c r="C21" s="244"/>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4">
        <f t="shared" si="0"/>
      </c>
      <c r="AS21" s="14">
        <f t="shared" si="1"/>
      </c>
      <c r="AT21" s="16">
        <f t="shared" si="4"/>
      </c>
      <c r="AU21" s="17">
        <f t="shared" si="2"/>
      </c>
      <c r="AV21" s="18">
        <f t="shared" si="3"/>
        <v>0</v>
      </c>
      <c r="AW21" s="14">
        <f t="shared" si="5"/>
      </c>
      <c r="AX21" s="143">
        <f t="shared" si="6"/>
      </c>
      <c r="AY21" s="14">
        <f t="shared" si="7"/>
        <v>0</v>
      </c>
      <c r="AZ21" s="14">
        <f t="shared" si="8"/>
      </c>
      <c r="BA21" s="14">
        <f t="shared" si="9"/>
      </c>
      <c r="BB21" s="143">
        <f t="shared" si="10"/>
      </c>
      <c r="BC21" s="14">
        <f t="shared" si="11"/>
        <v>0</v>
      </c>
      <c r="BD21" s="14">
        <f t="shared" si="12"/>
      </c>
      <c r="BE21" s="14">
        <f t="shared" si="13"/>
      </c>
      <c r="BF21" s="143">
        <f t="shared" si="14"/>
      </c>
      <c r="BG21" s="14">
        <f t="shared" si="15"/>
        <v>0</v>
      </c>
      <c r="BH21" s="14">
        <f t="shared" si="16"/>
      </c>
      <c r="BI21" s="14">
        <f t="shared" si="17"/>
      </c>
      <c r="BJ21" s="143">
        <f t="shared" si="18"/>
      </c>
      <c r="BK21" s="14">
        <f t="shared" si="19"/>
        <v>0</v>
      </c>
      <c r="BL21" s="14">
        <f t="shared" si="20"/>
      </c>
      <c r="BM21" s="19">
        <f t="shared" si="21"/>
      </c>
      <c r="BN21" s="20"/>
      <c r="BO21" s="20"/>
      <c r="BQ21" s="103"/>
      <c r="BR21" s="103"/>
      <c r="BS21" s="103"/>
      <c r="BT21" s="103"/>
      <c r="BU21" s="103"/>
      <c r="BV21" s="103"/>
      <c r="BW21" s="103"/>
      <c r="BX21" s="103"/>
      <c r="BY21" s="103"/>
      <c r="BZ21" s="103"/>
    </row>
    <row r="22" spans="1:78" s="21" customFormat="1" ht="15.75" customHeight="1">
      <c r="A22" s="14">
        <v>17</v>
      </c>
      <c r="B22" s="244"/>
      <c r="C22" s="244"/>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4">
        <f t="shared" si="0"/>
      </c>
      <c r="AS22" s="14">
        <f t="shared" si="1"/>
      </c>
      <c r="AT22" s="16">
        <f t="shared" si="4"/>
      </c>
      <c r="AU22" s="17">
        <f t="shared" si="2"/>
      </c>
      <c r="AV22" s="18">
        <f t="shared" si="3"/>
        <v>0</v>
      </c>
      <c r="AW22" s="14">
        <f t="shared" si="5"/>
      </c>
      <c r="AX22" s="143">
        <f t="shared" si="6"/>
      </c>
      <c r="AY22" s="14">
        <f t="shared" si="7"/>
        <v>0</v>
      </c>
      <c r="AZ22" s="14">
        <f t="shared" si="8"/>
      </c>
      <c r="BA22" s="14">
        <f t="shared" si="9"/>
      </c>
      <c r="BB22" s="143">
        <f t="shared" si="10"/>
      </c>
      <c r="BC22" s="14">
        <f t="shared" si="11"/>
        <v>0</v>
      </c>
      <c r="BD22" s="14">
        <f t="shared" si="12"/>
      </c>
      <c r="BE22" s="14">
        <f t="shared" si="13"/>
      </c>
      <c r="BF22" s="143">
        <f t="shared" si="14"/>
      </c>
      <c r="BG22" s="14">
        <f t="shared" si="15"/>
        <v>0</v>
      </c>
      <c r="BH22" s="14">
        <f t="shared" si="16"/>
      </c>
      <c r="BI22" s="14">
        <f t="shared" si="17"/>
      </c>
      <c r="BJ22" s="143">
        <f t="shared" si="18"/>
      </c>
      <c r="BK22" s="14">
        <f t="shared" si="19"/>
        <v>0</v>
      </c>
      <c r="BL22" s="14">
        <f t="shared" si="20"/>
      </c>
      <c r="BM22" s="19">
        <f t="shared" si="21"/>
      </c>
      <c r="BN22" s="20"/>
      <c r="BO22" s="20"/>
      <c r="BQ22" s="103"/>
      <c r="BR22" s="103"/>
      <c r="BS22" s="103"/>
      <c r="BT22" s="103"/>
      <c r="BU22" s="103"/>
      <c r="BV22" s="103"/>
      <c r="BW22" s="103"/>
      <c r="BX22" s="103"/>
      <c r="BY22" s="103"/>
      <c r="BZ22" s="103"/>
    </row>
    <row r="23" spans="1:78" s="21" customFormat="1" ht="15.75" customHeight="1">
      <c r="A23" s="14">
        <v>18</v>
      </c>
      <c r="B23" s="244"/>
      <c r="C23" s="244"/>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4">
        <f t="shared" si="0"/>
      </c>
      <c r="AS23" s="14">
        <f t="shared" si="1"/>
      </c>
      <c r="AT23" s="16">
        <f t="shared" si="4"/>
      </c>
      <c r="AU23" s="17">
        <f t="shared" si="2"/>
      </c>
      <c r="AV23" s="18">
        <f t="shared" si="3"/>
        <v>0</v>
      </c>
      <c r="AW23" s="14">
        <f t="shared" si="5"/>
      </c>
      <c r="AX23" s="143">
        <f t="shared" si="6"/>
      </c>
      <c r="AY23" s="14">
        <f t="shared" si="7"/>
        <v>0</v>
      </c>
      <c r="AZ23" s="14">
        <f t="shared" si="8"/>
      </c>
      <c r="BA23" s="14">
        <f t="shared" si="9"/>
      </c>
      <c r="BB23" s="143">
        <f t="shared" si="10"/>
      </c>
      <c r="BC23" s="14">
        <f t="shared" si="11"/>
        <v>0</v>
      </c>
      <c r="BD23" s="14">
        <f t="shared" si="12"/>
      </c>
      <c r="BE23" s="14">
        <f t="shared" si="13"/>
      </c>
      <c r="BF23" s="143">
        <f t="shared" si="14"/>
      </c>
      <c r="BG23" s="14">
        <f t="shared" si="15"/>
        <v>0</v>
      </c>
      <c r="BH23" s="14">
        <f t="shared" si="16"/>
      </c>
      <c r="BI23" s="14">
        <f t="shared" si="17"/>
      </c>
      <c r="BJ23" s="143">
        <f t="shared" si="18"/>
      </c>
      <c r="BK23" s="14">
        <f t="shared" si="19"/>
        <v>0</v>
      </c>
      <c r="BL23" s="14">
        <f t="shared" si="20"/>
      </c>
      <c r="BM23" s="19">
        <f t="shared" si="21"/>
      </c>
      <c r="BN23" s="20"/>
      <c r="BO23" s="20"/>
      <c r="BQ23" s="103"/>
      <c r="BR23" s="103"/>
      <c r="BS23" s="103"/>
      <c r="BT23" s="103"/>
      <c r="BU23" s="103"/>
      <c r="BV23" s="103"/>
      <c r="BW23" s="103"/>
      <c r="BX23" s="103"/>
      <c r="BY23" s="103"/>
      <c r="BZ23" s="103"/>
    </row>
    <row r="24" spans="1:78" s="21" customFormat="1" ht="15.75" customHeight="1">
      <c r="A24" s="14">
        <v>19</v>
      </c>
      <c r="B24" s="244"/>
      <c r="C24" s="244"/>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4">
        <f t="shared" si="0"/>
      </c>
      <c r="AS24" s="14">
        <f t="shared" si="1"/>
      </c>
      <c r="AT24" s="16">
        <f t="shared" si="4"/>
      </c>
      <c r="AU24" s="17">
        <f t="shared" si="2"/>
      </c>
      <c r="AV24" s="18">
        <f t="shared" si="3"/>
        <v>0</v>
      </c>
      <c r="AW24" s="14">
        <f t="shared" si="5"/>
      </c>
      <c r="AX24" s="143">
        <f t="shared" si="6"/>
      </c>
      <c r="AY24" s="14">
        <f t="shared" si="7"/>
        <v>0</v>
      </c>
      <c r="AZ24" s="14">
        <f t="shared" si="8"/>
      </c>
      <c r="BA24" s="14">
        <f t="shared" si="9"/>
      </c>
      <c r="BB24" s="143">
        <f t="shared" si="10"/>
      </c>
      <c r="BC24" s="14">
        <f t="shared" si="11"/>
        <v>0</v>
      </c>
      <c r="BD24" s="14">
        <f t="shared" si="12"/>
      </c>
      <c r="BE24" s="14">
        <f t="shared" si="13"/>
      </c>
      <c r="BF24" s="143">
        <f t="shared" si="14"/>
      </c>
      <c r="BG24" s="14">
        <f t="shared" si="15"/>
        <v>0</v>
      </c>
      <c r="BH24" s="14">
        <f t="shared" si="16"/>
      </c>
      <c r="BI24" s="14">
        <f t="shared" si="17"/>
      </c>
      <c r="BJ24" s="143">
        <f t="shared" si="18"/>
      </c>
      <c r="BK24" s="14">
        <f t="shared" si="19"/>
        <v>0</v>
      </c>
      <c r="BL24" s="14">
        <f t="shared" si="20"/>
      </c>
      <c r="BM24" s="19">
        <f t="shared" si="21"/>
      </c>
      <c r="BN24" s="20"/>
      <c r="BO24" s="20"/>
      <c r="BQ24" s="103"/>
      <c r="BR24" s="103"/>
      <c r="BS24" s="103"/>
      <c r="BT24" s="103"/>
      <c r="BU24" s="103"/>
      <c r="BV24" s="103"/>
      <c r="BW24" s="103"/>
      <c r="BX24" s="103"/>
      <c r="BY24" s="103"/>
      <c r="BZ24" s="103"/>
    </row>
    <row r="25" spans="1:78" s="21" customFormat="1" ht="15.75" customHeight="1">
      <c r="A25" s="14">
        <v>20</v>
      </c>
      <c r="B25" s="244"/>
      <c r="C25" s="244"/>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4">
        <f t="shared" si="0"/>
      </c>
      <c r="AS25" s="14">
        <f t="shared" si="1"/>
      </c>
      <c r="AT25" s="16">
        <f t="shared" si="4"/>
      </c>
      <c r="AU25" s="17">
        <f t="shared" si="2"/>
      </c>
      <c r="AV25" s="18">
        <f t="shared" si="3"/>
        <v>0</v>
      </c>
      <c r="AW25" s="14">
        <f t="shared" si="5"/>
      </c>
      <c r="AX25" s="143">
        <f t="shared" si="6"/>
      </c>
      <c r="AY25" s="14">
        <f t="shared" si="7"/>
        <v>0</v>
      </c>
      <c r="AZ25" s="14">
        <f t="shared" si="8"/>
      </c>
      <c r="BA25" s="14">
        <f t="shared" si="9"/>
      </c>
      <c r="BB25" s="143">
        <f t="shared" si="10"/>
      </c>
      <c r="BC25" s="14">
        <f t="shared" si="11"/>
        <v>0</v>
      </c>
      <c r="BD25" s="14">
        <f t="shared" si="12"/>
      </c>
      <c r="BE25" s="14">
        <f t="shared" si="13"/>
      </c>
      <c r="BF25" s="143">
        <f t="shared" si="14"/>
      </c>
      <c r="BG25" s="14">
        <f t="shared" si="15"/>
        <v>0</v>
      </c>
      <c r="BH25" s="14">
        <f t="shared" si="16"/>
      </c>
      <c r="BI25" s="14">
        <f t="shared" si="17"/>
      </c>
      <c r="BJ25" s="143">
        <f t="shared" si="18"/>
      </c>
      <c r="BK25" s="14">
        <f t="shared" si="19"/>
        <v>0</v>
      </c>
      <c r="BL25" s="14">
        <f t="shared" si="20"/>
      </c>
      <c r="BM25" s="19">
        <f t="shared" si="21"/>
      </c>
      <c r="BN25" s="20"/>
      <c r="BO25" s="20"/>
      <c r="BQ25" s="103"/>
      <c r="BR25" s="103"/>
      <c r="BS25" s="103"/>
      <c r="BT25" s="103"/>
      <c r="BU25" s="103"/>
      <c r="BV25" s="103"/>
      <c r="BW25" s="103"/>
      <c r="BX25" s="103"/>
      <c r="BY25" s="103"/>
      <c r="BZ25" s="103"/>
    </row>
    <row r="26" spans="1:78" s="21" customFormat="1" ht="15.75" customHeight="1">
      <c r="A26" s="14">
        <v>21</v>
      </c>
      <c r="B26" s="244"/>
      <c r="C26" s="244"/>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4">
        <f t="shared" si="0"/>
      </c>
      <c r="AS26" s="14">
        <f t="shared" si="1"/>
      </c>
      <c r="AT26" s="16">
        <f t="shared" si="4"/>
      </c>
      <c r="AU26" s="17">
        <f t="shared" si="2"/>
      </c>
      <c r="AV26" s="18">
        <f t="shared" si="3"/>
        <v>0</v>
      </c>
      <c r="AW26" s="14">
        <f t="shared" si="5"/>
      </c>
      <c r="AX26" s="143">
        <f t="shared" si="6"/>
      </c>
      <c r="AY26" s="14">
        <f t="shared" si="7"/>
        <v>0</v>
      </c>
      <c r="AZ26" s="14">
        <f t="shared" si="8"/>
      </c>
      <c r="BA26" s="14">
        <f t="shared" si="9"/>
      </c>
      <c r="BB26" s="143">
        <f t="shared" si="10"/>
      </c>
      <c r="BC26" s="14">
        <f t="shared" si="11"/>
        <v>0</v>
      </c>
      <c r="BD26" s="14">
        <f t="shared" si="12"/>
      </c>
      <c r="BE26" s="14">
        <f t="shared" si="13"/>
      </c>
      <c r="BF26" s="143">
        <f t="shared" si="14"/>
      </c>
      <c r="BG26" s="14">
        <f t="shared" si="15"/>
        <v>0</v>
      </c>
      <c r="BH26" s="14">
        <f t="shared" si="16"/>
      </c>
      <c r="BI26" s="14">
        <f t="shared" si="17"/>
      </c>
      <c r="BJ26" s="143">
        <f t="shared" si="18"/>
      </c>
      <c r="BK26" s="14">
        <f t="shared" si="19"/>
        <v>0</v>
      </c>
      <c r="BL26" s="14">
        <f t="shared" si="20"/>
      </c>
      <c r="BM26" s="19">
        <f t="shared" si="21"/>
      </c>
      <c r="BN26" s="20"/>
      <c r="BO26" s="20"/>
      <c r="BQ26" s="103"/>
      <c r="BR26" s="103"/>
      <c r="BS26" s="103"/>
      <c r="BT26" s="103"/>
      <c r="BU26" s="103"/>
      <c r="BV26" s="103"/>
      <c r="BW26" s="103"/>
      <c r="BX26" s="103"/>
      <c r="BY26" s="103"/>
      <c r="BZ26" s="103"/>
    </row>
    <row r="27" spans="1:78" s="21" customFormat="1" ht="15.75" customHeight="1">
      <c r="A27" s="14">
        <v>22</v>
      </c>
      <c r="B27" s="244"/>
      <c r="C27" s="244"/>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4">
        <f t="shared" si="0"/>
      </c>
      <c r="AS27" s="14">
        <f t="shared" si="1"/>
      </c>
      <c r="AT27" s="16">
        <f t="shared" si="4"/>
      </c>
      <c r="AU27" s="17">
        <f t="shared" si="2"/>
      </c>
      <c r="AV27" s="18">
        <f t="shared" si="3"/>
        <v>0</v>
      </c>
      <c r="AW27" s="14">
        <f t="shared" si="5"/>
      </c>
      <c r="AX27" s="143">
        <f t="shared" si="6"/>
      </c>
      <c r="AY27" s="14">
        <f t="shared" si="7"/>
        <v>0</v>
      </c>
      <c r="AZ27" s="14">
        <f t="shared" si="8"/>
      </c>
      <c r="BA27" s="14">
        <f t="shared" si="9"/>
      </c>
      <c r="BB27" s="143">
        <f t="shared" si="10"/>
      </c>
      <c r="BC27" s="14">
        <f t="shared" si="11"/>
        <v>0</v>
      </c>
      <c r="BD27" s="14">
        <f t="shared" si="12"/>
      </c>
      <c r="BE27" s="14">
        <f t="shared" si="13"/>
      </c>
      <c r="BF27" s="143">
        <f t="shared" si="14"/>
      </c>
      <c r="BG27" s="14">
        <f t="shared" si="15"/>
        <v>0</v>
      </c>
      <c r="BH27" s="14">
        <f t="shared" si="16"/>
      </c>
      <c r="BI27" s="14">
        <f t="shared" si="17"/>
      </c>
      <c r="BJ27" s="143">
        <f t="shared" si="18"/>
      </c>
      <c r="BK27" s="14">
        <f t="shared" si="19"/>
        <v>0</v>
      </c>
      <c r="BL27" s="14">
        <f t="shared" si="20"/>
      </c>
      <c r="BM27" s="19">
        <f t="shared" si="21"/>
      </c>
      <c r="BN27" s="20"/>
      <c r="BO27" s="20"/>
      <c r="BQ27" s="103"/>
      <c r="BR27" s="103"/>
      <c r="BS27" s="103"/>
      <c r="BT27" s="103"/>
      <c r="BU27" s="103"/>
      <c r="BV27" s="103"/>
      <c r="BW27" s="103"/>
      <c r="BX27" s="103"/>
      <c r="BY27" s="103"/>
      <c r="BZ27" s="103"/>
    </row>
    <row r="28" spans="1:78" s="21" customFormat="1" ht="15.75" customHeight="1">
      <c r="A28" s="14">
        <v>23</v>
      </c>
      <c r="B28" s="244"/>
      <c r="C28" s="244"/>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4">
        <f t="shared" si="0"/>
      </c>
      <c r="AS28" s="14">
        <f t="shared" si="1"/>
      </c>
      <c r="AT28" s="16">
        <f t="shared" si="4"/>
      </c>
      <c r="AU28" s="17">
        <f t="shared" si="2"/>
      </c>
      <c r="AV28" s="18">
        <f t="shared" si="3"/>
        <v>0</v>
      </c>
      <c r="AW28" s="14">
        <f t="shared" si="5"/>
      </c>
      <c r="AX28" s="143">
        <f t="shared" si="6"/>
      </c>
      <c r="AY28" s="14">
        <f t="shared" si="7"/>
        <v>0</v>
      </c>
      <c r="AZ28" s="14">
        <f t="shared" si="8"/>
      </c>
      <c r="BA28" s="14">
        <f t="shared" si="9"/>
      </c>
      <c r="BB28" s="143">
        <f t="shared" si="10"/>
      </c>
      <c r="BC28" s="14">
        <f t="shared" si="11"/>
        <v>0</v>
      </c>
      <c r="BD28" s="14">
        <f t="shared" si="12"/>
      </c>
      <c r="BE28" s="14">
        <f t="shared" si="13"/>
      </c>
      <c r="BF28" s="143">
        <f t="shared" si="14"/>
      </c>
      <c r="BG28" s="14">
        <f t="shared" si="15"/>
        <v>0</v>
      </c>
      <c r="BH28" s="14">
        <f t="shared" si="16"/>
      </c>
      <c r="BI28" s="14">
        <f t="shared" si="17"/>
      </c>
      <c r="BJ28" s="143">
        <f t="shared" si="18"/>
      </c>
      <c r="BK28" s="14">
        <f t="shared" si="19"/>
        <v>0</v>
      </c>
      <c r="BL28" s="14">
        <f t="shared" si="20"/>
      </c>
      <c r="BM28" s="19">
        <f t="shared" si="21"/>
      </c>
      <c r="BN28" s="20"/>
      <c r="BO28" s="20"/>
      <c r="BQ28" s="103"/>
      <c r="BR28" s="103"/>
      <c r="BS28" s="103"/>
      <c r="BT28" s="103"/>
      <c r="BU28" s="103"/>
      <c r="BV28" s="103"/>
      <c r="BW28" s="103"/>
      <c r="BX28" s="103"/>
      <c r="BY28" s="103"/>
      <c r="BZ28" s="103"/>
    </row>
    <row r="29" spans="1:78" s="21" customFormat="1" ht="15.75" customHeight="1">
      <c r="A29" s="14">
        <v>24</v>
      </c>
      <c r="B29" s="244"/>
      <c r="C29" s="244"/>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4">
        <f t="shared" si="0"/>
      </c>
      <c r="AS29" s="14">
        <f t="shared" si="1"/>
      </c>
      <c r="AT29" s="16">
        <f t="shared" si="4"/>
      </c>
      <c r="AU29" s="17">
        <f t="shared" si="2"/>
      </c>
      <c r="AV29" s="18">
        <f t="shared" si="3"/>
        <v>0</v>
      </c>
      <c r="AW29" s="14">
        <f t="shared" si="5"/>
      </c>
      <c r="AX29" s="143">
        <f t="shared" si="6"/>
      </c>
      <c r="AY29" s="14">
        <f t="shared" si="7"/>
        <v>0</v>
      </c>
      <c r="AZ29" s="14">
        <f t="shared" si="8"/>
      </c>
      <c r="BA29" s="14">
        <f t="shared" si="9"/>
      </c>
      <c r="BB29" s="143">
        <f t="shared" si="10"/>
      </c>
      <c r="BC29" s="14">
        <f t="shared" si="11"/>
        <v>0</v>
      </c>
      <c r="BD29" s="14">
        <f t="shared" si="12"/>
      </c>
      <c r="BE29" s="14">
        <f t="shared" si="13"/>
      </c>
      <c r="BF29" s="143">
        <f t="shared" si="14"/>
      </c>
      <c r="BG29" s="14">
        <f t="shared" si="15"/>
        <v>0</v>
      </c>
      <c r="BH29" s="14">
        <f t="shared" si="16"/>
      </c>
      <c r="BI29" s="14">
        <f t="shared" si="17"/>
      </c>
      <c r="BJ29" s="143">
        <f t="shared" si="18"/>
      </c>
      <c r="BK29" s="14">
        <f t="shared" si="19"/>
        <v>0</v>
      </c>
      <c r="BL29" s="14">
        <f t="shared" si="20"/>
      </c>
      <c r="BM29" s="19">
        <f t="shared" si="21"/>
      </c>
      <c r="BN29" s="20"/>
      <c r="BO29" s="20"/>
      <c r="BQ29" s="103"/>
      <c r="BR29" s="103"/>
      <c r="BS29" s="103"/>
      <c r="BT29" s="103"/>
      <c r="BU29" s="103"/>
      <c r="BV29" s="103"/>
      <c r="BW29" s="103"/>
      <c r="BX29" s="103"/>
      <c r="BY29" s="103"/>
      <c r="BZ29" s="103"/>
    </row>
    <row r="30" spans="1:78" s="21" customFormat="1" ht="15.75" customHeight="1">
      <c r="A30" s="14">
        <v>25</v>
      </c>
      <c r="B30" s="244"/>
      <c r="C30" s="24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4">
        <f t="shared" si="0"/>
      </c>
      <c r="AS30" s="14">
        <f t="shared" si="1"/>
      </c>
      <c r="AT30" s="16">
        <f t="shared" si="4"/>
      </c>
      <c r="AU30" s="17">
        <f t="shared" si="2"/>
      </c>
      <c r="AV30" s="18">
        <f t="shared" si="3"/>
        <v>0</v>
      </c>
      <c r="AW30" s="14">
        <f t="shared" si="5"/>
      </c>
      <c r="AX30" s="143">
        <f t="shared" si="6"/>
      </c>
      <c r="AY30" s="14">
        <f t="shared" si="7"/>
        <v>0</v>
      </c>
      <c r="AZ30" s="14">
        <f t="shared" si="8"/>
      </c>
      <c r="BA30" s="14">
        <f t="shared" si="9"/>
      </c>
      <c r="BB30" s="143">
        <f t="shared" si="10"/>
      </c>
      <c r="BC30" s="14">
        <f t="shared" si="11"/>
        <v>0</v>
      </c>
      <c r="BD30" s="14">
        <f t="shared" si="12"/>
      </c>
      <c r="BE30" s="14">
        <f t="shared" si="13"/>
      </c>
      <c r="BF30" s="143">
        <f t="shared" si="14"/>
      </c>
      <c r="BG30" s="14">
        <f t="shared" si="15"/>
        <v>0</v>
      </c>
      <c r="BH30" s="14">
        <f t="shared" si="16"/>
      </c>
      <c r="BI30" s="14">
        <f t="shared" si="17"/>
      </c>
      <c r="BJ30" s="143">
        <f t="shared" si="18"/>
      </c>
      <c r="BK30" s="14">
        <f t="shared" si="19"/>
        <v>0</v>
      </c>
      <c r="BL30" s="14">
        <f t="shared" si="20"/>
      </c>
      <c r="BM30" s="19">
        <f t="shared" si="21"/>
      </c>
      <c r="BN30" s="20"/>
      <c r="BO30" s="20"/>
      <c r="BQ30" s="103"/>
      <c r="BR30" s="103"/>
      <c r="BS30" s="103"/>
      <c r="BT30" s="103"/>
      <c r="BU30" s="103"/>
      <c r="BV30" s="103"/>
      <c r="BW30" s="103"/>
      <c r="BX30" s="103"/>
      <c r="BY30" s="103"/>
      <c r="BZ30" s="103"/>
    </row>
    <row r="31" spans="1:78" s="21" customFormat="1" ht="15.75" customHeight="1">
      <c r="A31" s="14">
        <v>26</v>
      </c>
      <c r="B31" s="244"/>
      <c r="C31" s="244"/>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4">
        <f t="shared" si="0"/>
      </c>
      <c r="AS31" s="14">
        <f t="shared" si="1"/>
      </c>
      <c r="AT31" s="16">
        <f t="shared" si="4"/>
      </c>
      <c r="AU31" s="17">
        <f t="shared" si="2"/>
      </c>
      <c r="AV31" s="18">
        <f t="shared" si="3"/>
        <v>0</v>
      </c>
      <c r="AW31" s="14">
        <f t="shared" si="5"/>
      </c>
      <c r="AX31" s="143">
        <f t="shared" si="6"/>
      </c>
      <c r="AY31" s="14">
        <f t="shared" si="7"/>
        <v>0</v>
      </c>
      <c r="AZ31" s="14">
        <f t="shared" si="8"/>
      </c>
      <c r="BA31" s="14">
        <f t="shared" si="9"/>
      </c>
      <c r="BB31" s="143">
        <f t="shared" si="10"/>
      </c>
      <c r="BC31" s="14">
        <f t="shared" si="11"/>
        <v>0</v>
      </c>
      <c r="BD31" s="14">
        <f t="shared" si="12"/>
      </c>
      <c r="BE31" s="14">
        <f t="shared" si="13"/>
      </c>
      <c r="BF31" s="143">
        <f t="shared" si="14"/>
      </c>
      <c r="BG31" s="14">
        <f t="shared" si="15"/>
        <v>0</v>
      </c>
      <c r="BH31" s="14">
        <f t="shared" si="16"/>
      </c>
      <c r="BI31" s="14">
        <f t="shared" si="17"/>
      </c>
      <c r="BJ31" s="143">
        <f t="shared" si="18"/>
      </c>
      <c r="BK31" s="14">
        <f t="shared" si="19"/>
        <v>0</v>
      </c>
      <c r="BL31" s="14">
        <f t="shared" si="20"/>
      </c>
      <c r="BM31" s="19">
        <f t="shared" si="21"/>
      </c>
      <c r="BN31" s="20"/>
      <c r="BO31" s="20"/>
      <c r="BQ31" s="103"/>
      <c r="BR31" s="103"/>
      <c r="BS31" s="103"/>
      <c r="BT31" s="103"/>
      <c r="BU31" s="103"/>
      <c r="BV31" s="103"/>
      <c r="BW31" s="103"/>
      <c r="BX31" s="103"/>
      <c r="BY31" s="103"/>
      <c r="BZ31" s="103"/>
    </row>
    <row r="32" spans="1:78" s="21" customFormat="1" ht="15.75" customHeight="1">
      <c r="A32" s="14">
        <v>27</v>
      </c>
      <c r="B32" s="244"/>
      <c r="C32" s="244"/>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4">
        <f t="shared" si="0"/>
      </c>
      <c r="AS32" s="14">
        <f t="shared" si="1"/>
      </c>
      <c r="AT32" s="16">
        <f t="shared" si="4"/>
      </c>
      <c r="AU32" s="17">
        <f t="shared" si="2"/>
      </c>
      <c r="AV32" s="18">
        <f t="shared" si="3"/>
        <v>0</v>
      </c>
      <c r="AW32" s="14">
        <f t="shared" si="5"/>
      </c>
      <c r="AX32" s="143">
        <f t="shared" si="6"/>
      </c>
      <c r="AY32" s="14">
        <f t="shared" si="7"/>
        <v>0</v>
      </c>
      <c r="AZ32" s="14">
        <f t="shared" si="8"/>
      </c>
      <c r="BA32" s="14">
        <f t="shared" si="9"/>
      </c>
      <c r="BB32" s="143">
        <f t="shared" si="10"/>
      </c>
      <c r="BC32" s="14">
        <f t="shared" si="11"/>
        <v>0</v>
      </c>
      <c r="BD32" s="14">
        <f t="shared" si="12"/>
      </c>
      <c r="BE32" s="14">
        <f t="shared" si="13"/>
      </c>
      <c r="BF32" s="143">
        <f t="shared" si="14"/>
      </c>
      <c r="BG32" s="14">
        <f t="shared" si="15"/>
        <v>0</v>
      </c>
      <c r="BH32" s="14">
        <f t="shared" si="16"/>
      </c>
      <c r="BI32" s="14">
        <f t="shared" si="17"/>
      </c>
      <c r="BJ32" s="143">
        <f t="shared" si="18"/>
      </c>
      <c r="BK32" s="14">
        <f t="shared" si="19"/>
        <v>0</v>
      </c>
      <c r="BL32" s="14">
        <f t="shared" si="20"/>
      </c>
      <c r="BM32" s="19">
        <f t="shared" si="21"/>
      </c>
      <c r="BN32" s="20"/>
      <c r="BO32" s="20"/>
      <c r="BQ32" s="103"/>
      <c r="BR32" s="103"/>
      <c r="BS32" s="103"/>
      <c r="BT32" s="103"/>
      <c r="BU32" s="103"/>
      <c r="BV32" s="103"/>
      <c r="BW32" s="103"/>
      <c r="BX32" s="103"/>
      <c r="BY32" s="103"/>
      <c r="BZ32" s="103"/>
    </row>
    <row r="33" spans="1:78" s="21" customFormat="1" ht="15.75" customHeight="1">
      <c r="A33" s="14">
        <v>28</v>
      </c>
      <c r="B33" s="244"/>
      <c r="C33" s="244"/>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4">
        <f t="shared" si="0"/>
      </c>
      <c r="AS33" s="14">
        <f t="shared" si="1"/>
      </c>
      <c r="AT33" s="16">
        <f t="shared" si="4"/>
      </c>
      <c r="AU33" s="17">
        <f t="shared" si="2"/>
      </c>
      <c r="AV33" s="18">
        <f t="shared" si="3"/>
        <v>0</v>
      </c>
      <c r="AW33" s="14">
        <f t="shared" si="5"/>
      </c>
      <c r="AX33" s="143">
        <f t="shared" si="6"/>
      </c>
      <c r="AY33" s="14">
        <f t="shared" si="7"/>
        <v>0</v>
      </c>
      <c r="AZ33" s="14">
        <f t="shared" si="8"/>
      </c>
      <c r="BA33" s="14">
        <f t="shared" si="9"/>
      </c>
      <c r="BB33" s="143">
        <f t="shared" si="10"/>
      </c>
      <c r="BC33" s="14">
        <f t="shared" si="11"/>
        <v>0</v>
      </c>
      <c r="BD33" s="14">
        <f t="shared" si="12"/>
      </c>
      <c r="BE33" s="14">
        <f t="shared" si="13"/>
      </c>
      <c r="BF33" s="143">
        <f t="shared" si="14"/>
      </c>
      <c r="BG33" s="14">
        <f t="shared" si="15"/>
        <v>0</v>
      </c>
      <c r="BH33" s="14">
        <f t="shared" si="16"/>
      </c>
      <c r="BI33" s="14">
        <f t="shared" si="17"/>
      </c>
      <c r="BJ33" s="143">
        <f t="shared" si="18"/>
      </c>
      <c r="BK33" s="14">
        <f t="shared" si="19"/>
        <v>0</v>
      </c>
      <c r="BL33" s="14">
        <f t="shared" si="20"/>
      </c>
      <c r="BM33" s="19">
        <f t="shared" si="21"/>
      </c>
      <c r="BN33" s="20"/>
      <c r="BO33" s="20"/>
      <c r="BQ33" s="103"/>
      <c r="BR33" s="103"/>
      <c r="BS33" s="103"/>
      <c r="BT33" s="103"/>
      <c r="BU33" s="103"/>
      <c r="BV33" s="103"/>
      <c r="BW33" s="103"/>
      <c r="BX33" s="103"/>
      <c r="BY33" s="103"/>
      <c r="BZ33" s="103"/>
    </row>
    <row r="34" spans="1:78" s="21" customFormat="1" ht="15.75" customHeight="1">
      <c r="A34" s="14">
        <v>29</v>
      </c>
      <c r="B34" s="244"/>
      <c r="C34" s="244"/>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4">
        <f t="shared" si="0"/>
      </c>
      <c r="AS34" s="14">
        <f t="shared" si="1"/>
      </c>
      <c r="AT34" s="16">
        <f t="shared" si="4"/>
      </c>
      <c r="AU34" s="17">
        <f t="shared" si="2"/>
      </c>
      <c r="AV34" s="18">
        <f t="shared" si="3"/>
        <v>0</v>
      </c>
      <c r="AW34" s="14">
        <f t="shared" si="5"/>
      </c>
      <c r="AX34" s="143">
        <f t="shared" si="6"/>
      </c>
      <c r="AY34" s="14">
        <f t="shared" si="7"/>
        <v>0</v>
      </c>
      <c r="AZ34" s="14">
        <f t="shared" si="8"/>
      </c>
      <c r="BA34" s="14">
        <f t="shared" si="9"/>
      </c>
      <c r="BB34" s="143">
        <f t="shared" si="10"/>
      </c>
      <c r="BC34" s="14">
        <f t="shared" si="11"/>
        <v>0</v>
      </c>
      <c r="BD34" s="14">
        <f t="shared" si="12"/>
      </c>
      <c r="BE34" s="14">
        <f t="shared" si="13"/>
      </c>
      <c r="BF34" s="143">
        <f t="shared" si="14"/>
      </c>
      <c r="BG34" s="14">
        <f t="shared" si="15"/>
        <v>0</v>
      </c>
      <c r="BH34" s="14">
        <f t="shared" si="16"/>
      </c>
      <c r="BI34" s="14">
        <f t="shared" si="17"/>
      </c>
      <c r="BJ34" s="143">
        <f t="shared" si="18"/>
      </c>
      <c r="BK34" s="14">
        <f t="shared" si="19"/>
        <v>0</v>
      </c>
      <c r="BL34" s="14">
        <f t="shared" si="20"/>
      </c>
      <c r="BM34" s="19">
        <f t="shared" si="21"/>
      </c>
      <c r="BN34" s="20"/>
      <c r="BO34" s="20"/>
      <c r="BQ34" s="103"/>
      <c r="BR34" s="103"/>
      <c r="BS34" s="103"/>
      <c r="BT34" s="103"/>
      <c r="BU34" s="103"/>
      <c r="BV34" s="103"/>
      <c r="BW34" s="103"/>
      <c r="BX34" s="103"/>
      <c r="BY34" s="103"/>
      <c r="BZ34" s="103"/>
    </row>
    <row r="35" spans="1:78" s="21" customFormat="1" ht="15.75" customHeight="1">
      <c r="A35" s="14">
        <v>30</v>
      </c>
      <c r="B35" s="244"/>
      <c r="C35" s="244"/>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4">
        <f t="shared" si="0"/>
      </c>
      <c r="AS35" s="14">
        <f t="shared" si="1"/>
      </c>
      <c r="AT35" s="16">
        <f t="shared" si="4"/>
      </c>
      <c r="AU35" s="17">
        <f t="shared" si="2"/>
      </c>
      <c r="AV35" s="18">
        <f t="shared" si="3"/>
        <v>0</v>
      </c>
      <c r="AW35" s="14">
        <f t="shared" si="5"/>
      </c>
      <c r="AX35" s="143">
        <f t="shared" si="6"/>
      </c>
      <c r="AY35" s="14">
        <f t="shared" si="7"/>
        <v>0</v>
      </c>
      <c r="AZ35" s="14">
        <f t="shared" si="8"/>
      </c>
      <c r="BA35" s="14">
        <f t="shared" si="9"/>
      </c>
      <c r="BB35" s="143">
        <f t="shared" si="10"/>
      </c>
      <c r="BC35" s="14">
        <f t="shared" si="11"/>
        <v>0</v>
      </c>
      <c r="BD35" s="14">
        <f t="shared" si="12"/>
      </c>
      <c r="BE35" s="14">
        <f t="shared" si="13"/>
      </c>
      <c r="BF35" s="143">
        <f t="shared" si="14"/>
      </c>
      <c r="BG35" s="14">
        <f t="shared" si="15"/>
        <v>0</v>
      </c>
      <c r="BH35" s="14">
        <f t="shared" si="16"/>
      </c>
      <c r="BI35" s="14">
        <f t="shared" si="17"/>
      </c>
      <c r="BJ35" s="143">
        <f t="shared" si="18"/>
      </c>
      <c r="BK35" s="14">
        <f t="shared" si="19"/>
        <v>0</v>
      </c>
      <c r="BL35" s="14">
        <f t="shared" si="20"/>
      </c>
      <c r="BM35" s="19">
        <f t="shared" si="21"/>
      </c>
      <c r="BN35" s="20"/>
      <c r="BO35" s="20"/>
      <c r="BQ35" s="103"/>
      <c r="BR35" s="103"/>
      <c r="BS35" s="103"/>
      <c r="BT35" s="103"/>
      <c r="BU35" s="103"/>
      <c r="BV35" s="103"/>
      <c r="BW35" s="103"/>
      <c r="BX35" s="103"/>
      <c r="BY35" s="103"/>
      <c r="BZ35" s="103"/>
    </row>
    <row r="36" spans="1:78" s="21" customFormat="1" ht="15.75" customHeight="1">
      <c r="A36" s="14">
        <v>31</v>
      </c>
      <c r="B36" s="244"/>
      <c r="C36" s="244"/>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4">
        <f t="shared" si="0"/>
      </c>
      <c r="AS36" s="14">
        <f t="shared" si="1"/>
      </c>
      <c r="AT36" s="16">
        <f t="shared" si="4"/>
      </c>
      <c r="AU36" s="17">
        <f t="shared" si="2"/>
      </c>
      <c r="AV36" s="18">
        <f t="shared" si="3"/>
        <v>0</v>
      </c>
      <c r="AW36" s="14">
        <f t="shared" si="5"/>
      </c>
      <c r="AX36" s="143">
        <f t="shared" si="6"/>
      </c>
      <c r="AY36" s="14">
        <f t="shared" si="7"/>
        <v>0</v>
      </c>
      <c r="AZ36" s="14">
        <f t="shared" si="8"/>
      </c>
      <c r="BA36" s="14">
        <f t="shared" si="9"/>
      </c>
      <c r="BB36" s="143">
        <f t="shared" si="10"/>
      </c>
      <c r="BC36" s="14">
        <f t="shared" si="11"/>
        <v>0</v>
      </c>
      <c r="BD36" s="14">
        <f t="shared" si="12"/>
      </c>
      <c r="BE36" s="14">
        <f t="shared" si="13"/>
      </c>
      <c r="BF36" s="143">
        <f t="shared" si="14"/>
      </c>
      <c r="BG36" s="14">
        <f t="shared" si="15"/>
        <v>0</v>
      </c>
      <c r="BH36" s="14">
        <f t="shared" si="16"/>
      </c>
      <c r="BI36" s="14">
        <f t="shared" si="17"/>
      </c>
      <c r="BJ36" s="143">
        <f t="shared" si="18"/>
      </c>
      <c r="BK36" s="14">
        <f t="shared" si="19"/>
        <v>0</v>
      </c>
      <c r="BL36" s="14">
        <f t="shared" si="20"/>
      </c>
      <c r="BM36" s="19">
        <f t="shared" si="21"/>
      </c>
      <c r="BN36" s="20"/>
      <c r="BO36" s="20"/>
      <c r="BQ36" s="103"/>
      <c r="BR36" s="103"/>
      <c r="BS36" s="103"/>
      <c r="BT36" s="103"/>
      <c r="BU36" s="103"/>
      <c r="BV36" s="103"/>
      <c r="BW36" s="103"/>
      <c r="BX36" s="103"/>
      <c r="BY36" s="103"/>
      <c r="BZ36" s="103"/>
    </row>
    <row r="37" spans="1:78" s="21" customFormat="1" ht="15.75" customHeight="1">
      <c r="A37" s="14">
        <v>32</v>
      </c>
      <c r="B37" s="244"/>
      <c r="C37" s="244"/>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4">
        <f t="shared" si="0"/>
      </c>
      <c r="AS37" s="14">
        <f t="shared" si="1"/>
      </c>
      <c r="AT37" s="16">
        <f t="shared" si="4"/>
      </c>
      <c r="AU37" s="17">
        <f t="shared" si="2"/>
      </c>
      <c r="AV37" s="18">
        <f t="shared" si="3"/>
        <v>0</v>
      </c>
      <c r="AW37" s="14">
        <f t="shared" si="5"/>
      </c>
      <c r="AX37" s="143">
        <f t="shared" si="6"/>
      </c>
      <c r="AY37" s="14">
        <f t="shared" si="7"/>
        <v>0</v>
      </c>
      <c r="AZ37" s="14">
        <f t="shared" si="8"/>
      </c>
      <c r="BA37" s="14">
        <f t="shared" si="9"/>
      </c>
      <c r="BB37" s="143">
        <f t="shared" si="10"/>
      </c>
      <c r="BC37" s="14">
        <f t="shared" si="11"/>
        <v>0</v>
      </c>
      <c r="BD37" s="14">
        <f t="shared" si="12"/>
      </c>
      <c r="BE37" s="14">
        <f t="shared" si="13"/>
      </c>
      <c r="BF37" s="143">
        <f t="shared" si="14"/>
      </c>
      <c r="BG37" s="14">
        <f t="shared" si="15"/>
        <v>0</v>
      </c>
      <c r="BH37" s="14">
        <f t="shared" si="16"/>
      </c>
      <c r="BI37" s="14">
        <f t="shared" si="17"/>
      </c>
      <c r="BJ37" s="143">
        <f t="shared" si="18"/>
      </c>
      <c r="BK37" s="14">
        <f t="shared" si="19"/>
        <v>0</v>
      </c>
      <c r="BL37" s="14">
        <f t="shared" si="20"/>
      </c>
      <c r="BM37" s="19">
        <f t="shared" si="21"/>
      </c>
      <c r="BN37" s="20"/>
      <c r="BO37" s="20"/>
      <c r="BQ37" s="103"/>
      <c r="BR37" s="103"/>
      <c r="BS37" s="103"/>
      <c r="BT37" s="103"/>
      <c r="BU37" s="103"/>
      <c r="BV37" s="103"/>
      <c r="BW37" s="103"/>
      <c r="BX37" s="103"/>
      <c r="BY37" s="103"/>
      <c r="BZ37" s="103"/>
    </row>
    <row r="38" spans="1:78" s="21" customFormat="1" ht="15.75" customHeight="1">
      <c r="A38" s="14">
        <v>33</v>
      </c>
      <c r="B38" s="244"/>
      <c r="C38" s="244"/>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4">
        <f t="shared" si="0"/>
      </c>
      <c r="AS38" s="14">
        <f t="shared" si="1"/>
      </c>
      <c r="AT38" s="16">
        <f t="shared" si="4"/>
      </c>
      <c r="AU38" s="17">
        <f t="shared" si="2"/>
      </c>
      <c r="AV38" s="18">
        <f t="shared" si="3"/>
        <v>0</v>
      </c>
      <c r="AW38" s="14">
        <f t="shared" si="5"/>
      </c>
      <c r="AX38" s="143">
        <f t="shared" si="6"/>
      </c>
      <c r="AY38" s="14">
        <f t="shared" si="7"/>
        <v>0</v>
      </c>
      <c r="AZ38" s="14">
        <f t="shared" si="8"/>
      </c>
      <c r="BA38" s="14">
        <f t="shared" si="9"/>
      </c>
      <c r="BB38" s="143">
        <f t="shared" si="10"/>
      </c>
      <c r="BC38" s="14">
        <f t="shared" si="11"/>
        <v>0</v>
      </c>
      <c r="BD38" s="14">
        <f t="shared" si="12"/>
      </c>
      <c r="BE38" s="14">
        <f t="shared" si="13"/>
      </c>
      <c r="BF38" s="143">
        <f t="shared" si="14"/>
      </c>
      <c r="BG38" s="14">
        <f t="shared" si="15"/>
        <v>0</v>
      </c>
      <c r="BH38" s="14">
        <f t="shared" si="16"/>
      </c>
      <c r="BI38" s="14">
        <f t="shared" si="17"/>
      </c>
      <c r="BJ38" s="143">
        <f t="shared" si="18"/>
      </c>
      <c r="BK38" s="14">
        <f t="shared" si="19"/>
        <v>0</v>
      </c>
      <c r="BL38" s="14">
        <f t="shared" si="20"/>
      </c>
      <c r="BM38" s="19">
        <f t="shared" si="21"/>
      </c>
      <c r="BN38" s="20"/>
      <c r="BO38" s="20"/>
      <c r="BQ38" s="103"/>
      <c r="BR38" s="103"/>
      <c r="BS38" s="103"/>
      <c r="BT38" s="103"/>
      <c r="BU38" s="103"/>
      <c r="BV38" s="103"/>
      <c r="BW38" s="103"/>
      <c r="BX38" s="103"/>
      <c r="BY38" s="103"/>
      <c r="BZ38" s="103"/>
    </row>
    <row r="39" spans="1:78" s="21" customFormat="1" ht="15.75" customHeight="1">
      <c r="A39" s="14">
        <v>34</v>
      </c>
      <c r="B39" s="244"/>
      <c r="C39" s="244"/>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4">
        <f t="shared" si="0"/>
      </c>
      <c r="AS39" s="14">
        <f t="shared" si="1"/>
      </c>
      <c r="AT39" s="16">
        <f t="shared" si="4"/>
      </c>
      <c r="AU39" s="17">
        <f t="shared" si="2"/>
      </c>
      <c r="AV39" s="18">
        <f t="shared" si="3"/>
        <v>0</v>
      </c>
      <c r="AW39" s="14">
        <f t="shared" si="5"/>
      </c>
      <c r="AX39" s="143">
        <f t="shared" si="6"/>
      </c>
      <c r="AY39" s="14">
        <f t="shared" si="7"/>
        <v>0</v>
      </c>
      <c r="AZ39" s="14">
        <f t="shared" si="8"/>
      </c>
      <c r="BA39" s="14">
        <f t="shared" si="9"/>
      </c>
      <c r="BB39" s="143">
        <f t="shared" si="10"/>
      </c>
      <c r="BC39" s="14">
        <f t="shared" si="11"/>
        <v>0</v>
      </c>
      <c r="BD39" s="14">
        <f t="shared" si="12"/>
      </c>
      <c r="BE39" s="14">
        <f t="shared" si="13"/>
      </c>
      <c r="BF39" s="143">
        <f t="shared" si="14"/>
      </c>
      <c r="BG39" s="14">
        <f t="shared" si="15"/>
        <v>0</v>
      </c>
      <c r="BH39" s="14">
        <f t="shared" si="16"/>
      </c>
      <c r="BI39" s="14">
        <f t="shared" si="17"/>
      </c>
      <c r="BJ39" s="143">
        <f t="shared" si="18"/>
      </c>
      <c r="BK39" s="14">
        <f t="shared" si="19"/>
        <v>0</v>
      </c>
      <c r="BL39" s="14">
        <f t="shared" si="20"/>
      </c>
      <c r="BM39" s="19">
        <f t="shared" si="21"/>
      </c>
      <c r="BN39" s="20"/>
      <c r="BO39" s="20"/>
      <c r="BQ39" s="103"/>
      <c r="BR39" s="103"/>
      <c r="BS39" s="103"/>
      <c r="BT39" s="103"/>
      <c r="BU39" s="103"/>
      <c r="BV39" s="103"/>
      <c r="BW39" s="103"/>
      <c r="BX39" s="103"/>
      <c r="BY39" s="103"/>
      <c r="BZ39" s="103"/>
    </row>
    <row r="40" spans="1:78" s="21" customFormat="1" ht="15.75" customHeight="1">
      <c r="A40" s="14">
        <v>35</v>
      </c>
      <c r="B40" s="244"/>
      <c r="C40" s="244"/>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4">
        <f t="shared" si="0"/>
      </c>
      <c r="AS40" s="14">
        <f t="shared" si="1"/>
      </c>
      <c r="AT40" s="16">
        <f t="shared" si="4"/>
      </c>
      <c r="AU40" s="200">
        <f t="shared" si="2"/>
      </c>
      <c r="AV40" s="18">
        <f t="shared" si="3"/>
        <v>0</v>
      </c>
      <c r="AW40" s="14">
        <f t="shared" si="5"/>
      </c>
      <c r="AX40" s="143">
        <f t="shared" si="6"/>
      </c>
      <c r="AY40" s="14">
        <f t="shared" si="7"/>
        <v>0</v>
      </c>
      <c r="AZ40" s="14">
        <f t="shared" si="8"/>
      </c>
      <c r="BA40" s="14">
        <f t="shared" si="9"/>
      </c>
      <c r="BB40" s="143">
        <f t="shared" si="10"/>
      </c>
      <c r="BC40" s="14">
        <f t="shared" si="11"/>
        <v>0</v>
      </c>
      <c r="BD40" s="14">
        <f t="shared" si="12"/>
      </c>
      <c r="BE40" s="14">
        <f t="shared" si="13"/>
      </c>
      <c r="BF40" s="143">
        <f t="shared" si="14"/>
      </c>
      <c r="BG40" s="14">
        <f t="shared" si="15"/>
        <v>0</v>
      </c>
      <c r="BH40" s="14">
        <f t="shared" si="16"/>
      </c>
      <c r="BI40" s="14">
        <f t="shared" si="17"/>
      </c>
      <c r="BJ40" s="143">
        <f t="shared" si="18"/>
      </c>
      <c r="BK40" s="14">
        <f t="shared" si="19"/>
        <v>0</v>
      </c>
      <c r="BL40" s="14">
        <f t="shared" si="20"/>
      </c>
      <c r="BM40" s="19">
        <f t="shared" si="21"/>
      </c>
      <c r="BN40" s="20"/>
      <c r="BO40" s="20"/>
      <c r="BQ40" s="103"/>
      <c r="BR40" s="103"/>
      <c r="BS40" s="103"/>
      <c r="BT40" s="103"/>
      <c r="BU40" s="103"/>
      <c r="BV40" s="103"/>
      <c r="BW40" s="103"/>
      <c r="BX40" s="103"/>
      <c r="BY40" s="103"/>
      <c r="BZ40" s="103"/>
    </row>
    <row r="41" spans="1:78" s="21" customFormat="1" ht="39.75" customHeight="1">
      <c r="A41" s="22">
        <f>COUNTIF(B6:B40,"")</f>
        <v>35</v>
      </c>
      <c r="B41" s="23">
        <f>35-A41</f>
        <v>0</v>
      </c>
      <c r="C41" s="7" t="s">
        <v>27</v>
      </c>
      <c r="D41" s="24">
        <f>COUNTIF(D6:D40,"0")</f>
        <v>0</v>
      </c>
      <c r="E41" s="24">
        <f aca="true" t="shared" si="22" ref="E41:P41">COUNTIF(E6:E40,"0")</f>
        <v>0</v>
      </c>
      <c r="F41" s="24">
        <f t="shared" si="22"/>
        <v>0</v>
      </c>
      <c r="G41" s="24">
        <f t="shared" si="22"/>
        <v>0</v>
      </c>
      <c r="H41" s="24">
        <f t="shared" si="22"/>
        <v>0</v>
      </c>
      <c r="I41" s="24">
        <f t="shared" si="22"/>
        <v>0</v>
      </c>
      <c r="J41" s="24">
        <f t="shared" si="22"/>
        <v>0</v>
      </c>
      <c r="K41" s="24">
        <f t="shared" si="22"/>
        <v>0</v>
      </c>
      <c r="L41" s="24">
        <f t="shared" si="22"/>
        <v>0</v>
      </c>
      <c r="M41" s="24">
        <f t="shared" si="22"/>
        <v>0</v>
      </c>
      <c r="N41" s="24">
        <f t="shared" si="22"/>
        <v>0</v>
      </c>
      <c r="O41" s="24">
        <f t="shared" si="22"/>
        <v>0</v>
      </c>
      <c r="P41" s="24">
        <f t="shared" si="22"/>
        <v>0</v>
      </c>
      <c r="Q41" s="24">
        <f aca="true" t="shared" si="23" ref="Q41:AQ41">COUNTIF(Q6:Q40,"0")</f>
        <v>0</v>
      </c>
      <c r="R41" s="24">
        <f t="shared" si="23"/>
        <v>0</v>
      </c>
      <c r="S41" s="24">
        <f t="shared" si="23"/>
        <v>0</v>
      </c>
      <c r="T41" s="24">
        <f t="shared" si="23"/>
        <v>0</v>
      </c>
      <c r="U41" s="24">
        <f t="shared" si="23"/>
        <v>0</v>
      </c>
      <c r="V41" s="24">
        <f t="shared" si="23"/>
        <v>0</v>
      </c>
      <c r="W41" s="24">
        <f t="shared" si="23"/>
        <v>0</v>
      </c>
      <c r="X41" s="24">
        <f t="shared" si="23"/>
        <v>0</v>
      </c>
      <c r="Y41" s="24">
        <f t="shared" si="23"/>
        <v>0</v>
      </c>
      <c r="Z41" s="24">
        <f t="shared" si="23"/>
        <v>0</v>
      </c>
      <c r="AA41" s="24">
        <f t="shared" si="23"/>
        <v>0</v>
      </c>
      <c r="AB41" s="24">
        <f t="shared" si="23"/>
        <v>0</v>
      </c>
      <c r="AC41" s="24">
        <f t="shared" si="23"/>
        <v>0</v>
      </c>
      <c r="AD41" s="24">
        <f t="shared" si="23"/>
        <v>0</v>
      </c>
      <c r="AE41" s="24">
        <f t="shared" si="23"/>
        <v>0</v>
      </c>
      <c r="AF41" s="24">
        <f t="shared" si="23"/>
        <v>0</v>
      </c>
      <c r="AG41" s="24">
        <f t="shared" si="23"/>
        <v>0</v>
      </c>
      <c r="AH41" s="24">
        <f t="shared" si="23"/>
        <v>0</v>
      </c>
      <c r="AI41" s="24">
        <f t="shared" si="23"/>
        <v>0</v>
      </c>
      <c r="AJ41" s="24">
        <f t="shared" si="23"/>
        <v>0</v>
      </c>
      <c r="AK41" s="24">
        <f t="shared" si="23"/>
        <v>0</v>
      </c>
      <c r="AL41" s="24">
        <f t="shared" si="23"/>
        <v>0</v>
      </c>
      <c r="AM41" s="24">
        <f t="shared" si="23"/>
        <v>0</v>
      </c>
      <c r="AN41" s="24">
        <f t="shared" si="23"/>
        <v>0</v>
      </c>
      <c r="AO41" s="24">
        <f t="shared" si="23"/>
        <v>0</v>
      </c>
      <c r="AP41" s="24">
        <f t="shared" si="23"/>
        <v>0</v>
      </c>
      <c r="AQ41" s="24">
        <f t="shared" si="23"/>
        <v>0</v>
      </c>
      <c r="AR41" s="5"/>
      <c r="AS41" s="236" t="s">
        <v>232</v>
      </c>
      <c r="AT41" s="236"/>
      <c r="AU41" s="201">
        <f>COUNTIF(AU6:AU40,"Difficulté")</f>
        <v>0</v>
      </c>
      <c r="AV41" s="5"/>
      <c r="AW41" s="20"/>
      <c r="AX41" s="20"/>
      <c r="AY41" s="20"/>
      <c r="AZ41" s="20"/>
      <c r="BA41" s="20"/>
      <c r="BB41" s="20"/>
      <c r="BC41" s="20"/>
      <c r="BD41" s="20"/>
      <c r="BE41" s="20"/>
      <c r="BF41" s="20"/>
      <c r="BG41" s="20"/>
      <c r="BH41" s="20"/>
      <c r="BI41" s="20"/>
      <c r="BJ41" s="20"/>
      <c r="BK41" s="20"/>
      <c r="BL41" s="20"/>
      <c r="BM41" s="20"/>
      <c r="BN41" s="20"/>
      <c r="BO41" s="20"/>
      <c r="BP41" s="25"/>
      <c r="BQ41" s="103"/>
      <c r="BR41" s="103"/>
      <c r="BS41" s="103"/>
      <c r="BT41" s="103"/>
      <c r="BU41" s="103"/>
      <c r="BV41" s="103"/>
      <c r="BW41" s="103"/>
      <c r="BX41" s="103"/>
      <c r="BY41" s="103"/>
      <c r="BZ41" s="103"/>
    </row>
    <row r="42" spans="1:78" ht="39.75" customHeight="1">
      <c r="A42" s="5"/>
      <c r="B42" s="5"/>
      <c r="C42" s="8" t="s">
        <v>28</v>
      </c>
      <c r="D42" s="24">
        <f>COUNTIF(D6:D40,"1")</f>
        <v>0</v>
      </c>
      <c r="E42" s="24">
        <f aca="true" t="shared" si="24" ref="E42:P42">COUNTIF(E6:E40,"1")</f>
        <v>0</v>
      </c>
      <c r="F42" s="24">
        <f t="shared" si="24"/>
        <v>0</v>
      </c>
      <c r="G42" s="24">
        <f t="shared" si="24"/>
        <v>0</v>
      </c>
      <c r="H42" s="24">
        <f t="shared" si="24"/>
        <v>0</v>
      </c>
      <c r="I42" s="24">
        <f t="shared" si="24"/>
        <v>0</v>
      </c>
      <c r="J42" s="24">
        <f t="shared" si="24"/>
        <v>0</v>
      </c>
      <c r="K42" s="24">
        <f t="shared" si="24"/>
        <v>0</v>
      </c>
      <c r="L42" s="24">
        <f t="shared" si="24"/>
        <v>0</v>
      </c>
      <c r="M42" s="24">
        <f t="shared" si="24"/>
        <v>0</v>
      </c>
      <c r="N42" s="24">
        <f t="shared" si="24"/>
        <v>0</v>
      </c>
      <c r="O42" s="24">
        <f t="shared" si="24"/>
        <v>0</v>
      </c>
      <c r="P42" s="24">
        <f t="shared" si="24"/>
        <v>0</v>
      </c>
      <c r="Q42" s="24">
        <f aca="true" t="shared" si="25" ref="Q42:AQ42">COUNTIF(Q6:Q40,"1")</f>
        <v>0</v>
      </c>
      <c r="R42" s="24">
        <f t="shared" si="25"/>
        <v>0</v>
      </c>
      <c r="S42" s="24">
        <f t="shared" si="25"/>
        <v>0</v>
      </c>
      <c r="T42" s="24">
        <f t="shared" si="25"/>
        <v>0</v>
      </c>
      <c r="U42" s="24">
        <f t="shared" si="25"/>
        <v>0</v>
      </c>
      <c r="V42" s="24">
        <f t="shared" si="25"/>
        <v>0</v>
      </c>
      <c r="W42" s="24">
        <f t="shared" si="25"/>
        <v>0</v>
      </c>
      <c r="X42" s="24">
        <f t="shared" si="25"/>
        <v>0</v>
      </c>
      <c r="Y42" s="24">
        <f t="shared" si="25"/>
        <v>0</v>
      </c>
      <c r="Z42" s="24">
        <f t="shared" si="25"/>
        <v>0</v>
      </c>
      <c r="AA42" s="24">
        <f t="shared" si="25"/>
        <v>0</v>
      </c>
      <c r="AB42" s="24">
        <f t="shared" si="25"/>
        <v>0</v>
      </c>
      <c r="AC42" s="24">
        <f t="shared" si="25"/>
        <v>0</v>
      </c>
      <c r="AD42" s="24">
        <f t="shared" si="25"/>
        <v>0</v>
      </c>
      <c r="AE42" s="24">
        <f t="shared" si="25"/>
        <v>0</v>
      </c>
      <c r="AF42" s="24">
        <f t="shared" si="25"/>
        <v>0</v>
      </c>
      <c r="AG42" s="24">
        <f t="shared" si="25"/>
        <v>0</v>
      </c>
      <c r="AH42" s="24">
        <f t="shared" si="25"/>
        <v>0</v>
      </c>
      <c r="AI42" s="24">
        <f t="shared" si="25"/>
        <v>0</v>
      </c>
      <c r="AJ42" s="24">
        <f t="shared" si="25"/>
        <v>0</v>
      </c>
      <c r="AK42" s="24">
        <f t="shared" si="25"/>
        <v>0</v>
      </c>
      <c r="AL42" s="24">
        <f t="shared" si="25"/>
        <v>0</v>
      </c>
      <c r="AM42" s="24">
        <f t="shared" si="25"/>
        <v>0</v>
      </c>
      <c r="AN42" s="24">
        <f t="shared" si="25"/>
        <v>0</v>
      </c>
      <c r="AO42" s="24">
        <f t="shared" si="25"/>
        <v>0</v>
      </c>
      <c r="AP42" s="24">
        <f t="shared" si="25"/>
        <v>0</v>
      </c>
      <c r="AQ42" s="24">
        <f t="shared" si="25"/>
        <v>0</v>
      </c>
      <c r="AR42" s="5"/>
      <c r="AS42" s="236" t="s">
        <v>233</v>
      </c>
      <c r="AT42" s="236"/>
      <c r="AU42" s="201">
        <f>AW86</f>
        <v>0</v>
      </c>
      <c r="AV42" s="5"/>
      <c r="AW42" s="5"/>
      <c r="AX42" s="5"/>
      <c r="AY42" s="5"/>
      <c r="AZ42" s="5"/>
      <c r="BA42" s="5"/>
      <c r="BB42" s="5"/>
      <c r="BC42" s="5"/>
      <c r="BD42" s="5"/>
      <c r="BE42" s="5"/>
      <c r="BF42" s="5"/>
      <c r="BG42" s="5"/>
      <c r="BH42" s="5"/>
      <c r="BI42" s="5"/>
      <c r="BJ42" s="5"/>
      <c r="BK42" s="5"/>
      <c r="BL42" s="5"/>
      <c r="BM42" s="5"/>
      <c r="BN42" s="5"/>
      <c r="BO42" s="5"/>
      <c r="BP42" s="6"/>
      <c r="BQ42" s="134"/>
      <c r="BR42" s="134"/>
      <c r="BS42" s="134"/>
      <c r="BT42" s="134"/>
      <c r="BU42" s="134"/>
      <c r="BV42" s="134"/>
      <c r="BW42" s="134"/>
      <c r="BX42" s="134"/>
      <c r="BY42" s="134"/>
      <c r="BZ42" s="134"/>
    </row>
    <row r="43" spans="1:78" ht="49.5" customHeight="1">
      <c r="A43" s="5"/>
      <c r="B43" s="5"/>
      <c r="C43" s="10" t="s">
        <v>29</v>
      </c>
      <c r="D43" s="26">
        <f>IF(D47=0,"",D42/D47)</f>
      </c>
      <c r="E43" s="26">
        <f aca="true" t="shared" si="26" ref="E43:P43">IF(E47=0,"",E42/E47)</f>
      </c>
      <c r="F43" s="26">
        <f t="shared" si="26"/>
      </c>
      <c r="G43" s="26">
        <f t="shared" si="26"/>
      </c>
      <c r="H43" s="26">
        <f t="shared" si="26"/>
      </c>
      <c r="I43" s="26">
        <f t="shared" si="26"/>
      </c>
      <c r="J43" s="26">
        <f t="shared" si="26"/>
      </c>
      <c r="K43" s="26">
        <f t="shared" si="26"/>
      </c>
      <c r="L43" s="26">
        <f t="shared" si="26"/>
      </c>
      <c r="M43" s="26">
        <f t="shared" si="26"/>
      </c>
      <c r="N43" s="26">
        <f t="shared" si="26"/>
      </c>
      <c r="O43" s="26">
        <f t="shared" si="26"/>
      </c>
      <c r="P43" s="26">
        <f t="shared" si="26"/>
      </c>
      <c r="Q43" s="26">
        <f aca="true" t="shared" si="27" ref="Q43:AQ43">IF(Q47=0,"",Q42/Q47)</f>
      </c>
      <c r="R43" s="26">
        <f t="shared" si="27"/>
      </c>
      <c r="S43" s="26">
        <f t="shared" si="27"/>
      </c>
      <c r="T43" s="26">
        <f t="shared" si="27"/>
      </c>
      <c r="U43" s="26">
        <f t="shared" si="27"/>
      </c>
      <c r="V43" s="26">
        <f t="shared" si="27"/>
      </c>
      <c r="W43" s="26">
        <f t="shared" si="27"/>
      </c>
      <c r="X43" s="26">
        <f t="shared" si="27"/>
      </c>
      <c r="Y43" s="26">
        <f t="shared" si="27"/>
      </c>
      <c r="Z43" s="26">
        <f t="shared" si="27"/>
      </c>
      <c r="AA43" s="26">
        <f t="shared" si="27"/>
      </c>
      <c r="AB43" s="26">
        <f t="shared" si="27"/>
      </c>
      <c r="AC43" s="26">
        <f t="shared" si="27"/>
      </c>
      <c r="AD43" s="26">
        <f t="shared" si="27"/>
      </c>
      <c r="AE43" s="26">
        <f t="shared" si="27"/>
      </c>
      <c r="AF43" s="26">
        <f t="shared" si="27"/>
      </c>
      <c r="AG43" s="26">
        <f t="shared" si="27"/>
      </c>
      <c r="AH43" s="26">
        <f t="shared" si="27"/>
      </c>
      <c r="AI43" s="26">
        <f t="shared" si="27"/>
      </c>
      <c r="AJ43" s="26">
        <f t="shared" si="27"/>
      </c>
      <c r="AK43" s="26">
        <f t="shared" si="27"/>
      </c>
      <c r="AL43" s="26">
        <f t="shared" si="27"/>
      </c>
      <c r="AM43" s="26">
        <f t="shared" si="27"/>
      </c>
      <c r="AN43" s="26">
        <f t="shared" si="27"/>
      </c>
      <c r="AO43" s="26">
        <f t="shared" si="27"/>
      </c>
      <c r="AP43" s="26">
        <f t="shared" si="27"/>
      </c>
      <c r="AQ43" s="26">
        <f t="shared" si="27"/>
      </c>
      <c r="AR43" s="27"/>
      <c r="AS43" s="27"/>
      <c r="AT43" s="5"/>
      <c r="AU43" s="5"/>
      <c r="AV43" s="5"/>
      <c r="AW43" s="5"/>
      <c r="AX43" s="5"/>
      <c r="AY43" s="5"/>
      <c r="AZ43" s="5"/>
      <c r="BA43" s="5"/>
      <c r="BB43" s="5"/>
      <c r="BC43" s="5"/>
      <c r="BD43" s="5"/>
      <c r="BE43" s="5"/>
      <c r="BF43" s="5"/>
      <c r="BG43" s="5"/>
      <c r="BH43" s="5"/>
      <c r="BI43" s="5"/>
      <c r="BJ43" s="5"/>
      <c r="BK43" s="5"/>
      <c r="BL43" s="5"/>
      <c r="BM43" s="5"/>
      <c r="BN43" s="5"/>
      <c r="BO43" s="5"/>
      <c r="BP43" s="6"/>
      <c r="BQ43" s="134"/>
      <c r="BR43" s="134"/>
      <c r="BS43" s="134"/>
      <c r="BT43" s="134"/>
      <c r="BU43" s="134"/>
      <c r="BV43" s="134"/>
      <c r="BW43" s="134"/>
      <c r="BX43" s="134"/>
      <c r="BY43" s="134"/>
      <c r="BZ43" s="134"/>
    </row>
    <row r="44" spans="1:78" ht="18">
      <c r="A44" s="5"/>
      <c r="B44" s="5"/>
      <c r="C44" s="28"/>
      <c r="D44" s="270" t="s">
        <v>59</v>
      </c>
      <c r="E44" s="263"/>
      <c r="F44" s="263"/>
      <c r="G44" s="263"/>
      <c r="H44" s="263"/>
      <c r="I44" s="263"/>
      <c r="J44" s="263"/>
      <c r="K44" s="263"/>
      <c r="L44" s="263"/>
      <c r="M44" s="263"/>
      <c r="N44" s="226"/>
      <c r="O44" s="226"/>
      <c r="P44" s="226"/>
      <c r="Q44" s="226"/>
      <c r="R44" s="227"/>
      <c r="S44" s="264" t="s">
        <v>60</v>
      </c>
      <c r="T44" s="226"/>
      <c r="U44" s="226"/>
      <c r="V44" s="226"/>
      <c r="W44" s="226"/>
      <c r="X44" s="226"/>
      <c r="Y44" s="226"/>
      <c r="Z44" s="226"/>
      <c r="AA44" s="226"/>
      <c r="AB44" s="227"/>
      <c r="AC44" s="225" t="s">
        <v>61</v>
      </c>
      <c r="AD44" s="226"/>
      <c r="AE44" s="226"/>
      <c r="AF44" s="226"/>
      <c r="AG44" s="226"/>
      <c r="AH44" s="226"/>
      <c r="AI44" s="226"/>
      <c r="AJ44" s="226"/>
      <c r="AK44" s="226"/>
      <c r="AL44" s="227"/>
      <c r="AM44" s="222" t="s">
        <v>62</v>
      </c>
      <c r="AN44" s="222"/>
      <c r="AO44" s="222"/>
      <c r="AP44" s="222"/>
      <c r="AQ44" s="222"/>
      <c r="AR44" s="217" t="s">
        <v>253</v>
      </c>
      <c r="AS44" s="218"/>
      <c r="AT44" s="218"/>
      <c r="AU44" s="218"/>
      <c r="AV44" s="5"/>
      <c r="AW44" s="5"/>
      <c r="AX44" s="5"/>
      <c r="AY44" s="5"/>
      <c r="AZ44" s="5"/>
      <c r="BA44" s="5"/>
      <c r="BB44" s="5"/>
      <c r="BC44" s="5"/>
      <c r="BD44" s="5"/>
      <c r="BE44" s="5"/>
      <c r="BF44" s="5"/>
      <c r="BG44" s="5"/>
      <c r="BH44" s="5"/>
      <c r="BI44" s="5"/>
      <c r="BJ44" s="5"/>
      <c r="BK44" s="5"/>
      <c r="BL44" s="5"/>
      <c r="BM44" s="5"/>
      <c r="BN44" s="5"/>
      <c r="BO44" s="5"/>
      <c r="BP44" s="6"/>
      <c r="BQ44" s="134"/>
      <c r="BR44" s="134"/>
      <c r="BS44" s="134"/>
      <c r="BT44" s="134"/>
      <c r="BU44" s="134"/>
      <c r="BV44" s="134"/>
      <c r="BW44" s="134"/>
      <c r="BX44" s="134"/>
      <c r="BY44" s="134"/>
      <c r="BZ44" s="134"/>
    </row>
    <row r="45" spans="1:78" ht="42.75" customHeight="1">
      <c r="A45" s="5"/>
      <c r="B45" s="5"/>
      <c r="C45" s="164" t="s">
        <v>30</v>
      </c>
      <c r="D45" s="267" t="e">
        <f>AVERAGE(D43:R43)</f>
        <v>#DIV/0!</v>
      </c>
      <c r="E45" s="268"/>
      <c r="F45" s="268"/>
      <c r="G45" s="268"/>
      <c r="H45" s="268"/>
      <c r="I45" s="268"/>
      <c r="J45" s="268"/>
      <c r="K45" s="268"/>
      <c r="L45" s="268"/>
      <c r="M45" s="268"/>
      <c r="N45" s="268"/>
      <c r="O45" s="268"/>
      <c r="P45" s="268"/>
      <c r="Q45" s="268"/>
      <c r="R45" s="269"/>
      <c r="S45" s="271" t="e">
        <f>AVERAGE(S43:AB43)</f>
        <v>#DIV/0!</v>
      </c>
      <c r="T45" s="268"/>
      <c r="U45" s="268"/>
      <c r="V45" s="268"/>
      <c r="W45" s="268"/>
      <c r="X45" s="268"/>
      <c r="Y45" s="268"/>
      <c r="Z45" s="268"/>
      <c r="AA45" s="268"/>
      <c r="AB45" s="269"/>
      <c r="AC45" s="223" t="e">
        <f>AVERAGE(AC43:AL43)</f>
        <v>#DIV/0!</v>
      </c>
      <c r="AD45" s="224"/>
      <c r="AE45" s="224"/>
      <c r="AF45" s="224"/>
      <c r="AG45" s="224"/>
      <c r="AH45" s="224"/>
      <c r="AI45" s="224"/>
      <c r="AJ45" s="224"/>
      <c r="AK45" s="224"/>
      <c r="AL45" s="224"/>
      <c r="AM45" s="265" t="e">
        <f>AVERAGE(AM43:AQ43)</f>
        <v>#DIV/0!</v>
      </c>
      <c r="AN45" s="265"/>
      <c r="AO45" s="265"/>
      <c r="AP45" s="265"/>
      <c r="AQ45" s="265"/>
      <c r="AR45" s="219" t="e">
        <f>AVERAGE(D43:AQ43)</f>
        <v>#DIV/0!</v>
      </c>
      <c r="AS45" s="220"/>
      <c r="AT45" s="220"/>
      <c r="AU45" s="221"/>
      <c r="AV45" s="5"/>
      <c r="AW45" s="5"/>
      <c r="AX45" s="5"/>
      <c r="AY45" s="5"/>
      <c r="AZ45" s="5"/>
      <c r="BA45" s="5"/>
      <c r="BB45" s="5"/>
      <c r="BC45" s="5"/>
      <c r="BD45" s="5"/>
      <c r="BE45" s="5"/>
      <c r="BF45" s="5"/>
      <c r="BG45" s="5"/>
      <c r="BH45" s="5"/>
      <c r="BI45" s="5"/>
      <c r="BJ45" s="5"/>
      <c r="BK45" s="5"/>
      <c r="BL45" s="5"/>
      <c r="BM45" s="5"/>
      <c r="BN45" s="5"/>
      <c r="BO45" s="5"/>
      <c r="BP45" s="6"/>
      <c r="BQ45" s="134"/>
      <c r="BR45" s="134"/>
      <c r="BS45" s="134"/>
      <c r="BT45" s="134"/>
      <c r="BU45" s="134"/>
      <c r="BV45" s="134"/>
      <c r="BW45" s="134"/>
      <c r="BX45" s="134"/>
      <c r="BY45" s="134"/>
      <c r="BZ45" s="134"/>
    </row>
    <row r="46" spans="3:78" ht="12.75" hidden="1">
      <c r="C46" s="1" t="s">
        <v>31</v>
      </c>
      <c r="D46" s="1">
        <f>(COUNTIF(D6:D40,"A"))</f>
        <v>0</v>
      </c>
      <c r="E46" s="1">
        <f aca="true" t="shared" si="28" ref="E46:P46">(COUNTIF(E6:E40,"A"))</f>
        <v>0</v>
      </c>
      <c r="F46" s="1">
        <f t="shared" si="28"/>
        <v>0</v>
      </c>
      <c r="G46" s="1">
        <f t="shared" si="28"/>
        <v>0</v>
      </c>
      <c r="H46" s="1">
        <f t="shared" si="28"/>
        <v>0</v>
      </c>
      <c r="I46" s="1">
        <f t="shared" si="28"/>
        <v>0</v>
      </c>
      <c r="J46" s="1">
        <f t="shared" si="28"/>
        <v>0</v>
      </c>
      <c r="K46" s="1">
        <f t="shared" si="28"/>
        <v>0</v>
      </c>
      <c r="L46" s="1">
        <f t="shared" si="28"/>
        <v>0</v>
      </c>
      <c r="M46" s="1">
        <f t="shared" si="28"/>
        <v>0</v>
      </c>
      <c r="N46" s="1">
        <f t="shared" si="28"/>
        <v>0</v>
      </c>
      <c r="O46" s="1">
        <f t="shared" si="28"/>
        <v>0</v>
      </c>
      <c r="P46" s="1">
        <f t="shared" si="28"/>
        <v>0</v>
      </c>
      <c r="Q46" s="1">
        <f aca="true" t="shared" si="29" ref="Q46:AQ46">(COUNTIF(Q6:Q40,"A"))</f>
        <v>0</v>
      </c>
      <c r="R46" s="1">
        <f t="shared" si="29"/>
        <v>0</v>
      </c>
      <c r="S46" s="1">
        <f t="shared" si="29"/>
        <v>0</v>
      </c>
      <c r="T46" s="1">
        <f t="shared" si="29"/>
        <v>0</v>
      </c>
      <c r="U46" s="1">
        <f t="shared" si="29"/>
        <v>0</v>
      </c>
      <c r="V46" s="1">
        <f t="shared" si="29"/>
        <v>0</v>
      </c>
      <c r="W46" s="1">
        <f t="shared" si="29"/>
        <v>0</v>
      </c>
      <c r="X46" s="1">
        <f t="shared" si="29"/>
        <v>0</v>
      </c>
      <c r="Y46" s="1">
        <f t="shared" si="29"/>
        <v>0</v>
      </c>
      <c r="Z46" s="1">
        <f t="shared" si="29"/>
        <v>0</v>
      </c>
      <c r="AA46" s="1">
        <f t="shared" si="29"/>
        <v>0</v>
      </c>
      <c r="AB46" s="1">
        <f t="shared" si="29"/>
        <v>0</v>
      </c>
      <c r="AC46" s="1">
        <f t="shared" si="29"/>
        <v>0</v>
      </c>
      <c r="AD46" s="1">
        <f t="shared" si="29"/>
        <v>0</v>
      </c>
      <c r="AE46" s="1">
        <f t="shared" si="29"/>
        <v>0</v>
      </c>
      <c r="AF46" s="1">
        <f t="shared" si="29"/>
        <v>0</v>
      </c>
      <c r="AG46" s="1">
        <f t="shared" si="29"/>
        <v>0</v>
      </c>
      <c r="AH46" s="1">
        <f t="shared" si="29"/>
        <v>0</v>
      </c>
      <c r="AI46" s="1">
        <f t="shared" si="29"/>
        <v>0</v>
      </c>
      <c r="AJ46" s="1">
        <f t="shared" si="29"/>
        <v>0</v>
      </c>
      <c r="AK46" s="1">
        <f t="shared" si="29"/>
        <v>0</v>
      </c>
      <c r="AL46" s="1">
        <f t="shared" si="29"/>
        <v>0</v>
      </c>
      <c r="AM46" s="1">
        <f t="shared" si="29"/>
        <v>0</v>
      </c>
      <c r="AN46" s="1">
        <f t="shared" si="29"/>
        <v>0</v>
      </c>
      <c r="AO46" s="1">
        <f t="shared" si="29"/>
        <v>0</v>
      </c>
      <c r="AP46" s="1">
        <f t="shared" si="29"/>
        <v>0</v>
      </c>
      <c r="AQ46" s="1">
        <f t="shared" si="29"/>
        <v>0</v>
      </c>
      <c r="AV46" s="234" t="s">
        <v>226</v>
      </c>
      <c r="AW46" s="235"/>
      <c r="AX46" s="235"/>
      <c r="AY46" s="235"/>
      <c r="AZ46" s="235"/>
      <c r="BP46" s="5"/>
      <c r="BQ46" s="134"/>
      <c r="BR46" s="134"/>
      <c r="BS46" s="134"/>
      <c r="BT46" s="134"/>
      <c r="BU46" s="134"/>
      <c r="BV46" s="134"/>
      <c r="BW46" s="134"/>
      <c r="BX46" s="134"/>
      <c r="BY46" s="134"/>
      <c r="BZ46" s="134"/>
    </row>
    <row r="47" spans="3:78" ht="12.75" customHeight="1" hidden="1">
      <c r="C47" s="1" t="s">
        <v>32</v>
      </c>
      <c r="D47" s="1">
        <f aca="true" t="shared" si="30" ref="D47:P47">D41+D42</f>
        <v>0</v>
      </c>
      <c r="E47" s="1">
        <f t="shared" si="30"/>
        <v>0</v>
      </c>
      <c r="F47" s="1">
        <f t="shared" si="30"/>
        <v>0</v>
      </c>
      <c r="G47" s="1">
        <f t="shared" si="30"/>
        <v>0</v>
      </c>
      <c r="H47" s="1">
        <f t="shared" si="30"/>
        <v>0</v>
      </c>
      <c r="I47" s="1">
        <f t="shared" si="30"/>
        <v>0</v>
      </c>
      <c r="J47" s="1">
        <f t="shared" si="30"/>
        <v>0</v>
      </c>
      <c r="K47" s="1">
        <f t="shared" si="30"/>
        <v>0</v>
      </c>
      <c r="L47" s="1">
        <f t="shared" si="30"/>
        <v>0</v>
      </c>
      <c r="M47" s="1">
        <f t="shared" si="30"/>
        <v>0</v>
      </c>
      <c r="N47" s="1">
        <f t="shared" si="30"/>
        <v>0</v>
      </c>
      <c r="O47" s="1">
        <f t="shared" si="30"/>
        <v>0</v>
      </c>
      <c r="P47" s="1">
        <f t="shared" si="30"/>
        <v>0</v>
      </c>
      <c r="Q47" s="1">
        <f aca="true" t="shared" si="31" ref="Q47:AQ47">Q41+Q42</f>
        <v>0</v>
      </c>
      <c r="R47" s="1">
        <f t="shared" si="31"/>
        <v>0</v>
      </c>
      <c r="S47" s="1">
        <f t="shared" si="31"/>
        <v>0</v>
      </c>
      <c r="T47" s="1">
        <f t="shared" si="31"/>
        <v>0</v>
      </c>
      <c r="U47" s="1">
        <f t="shared" si="31"/>
        <v>0</v>
      </c>
      <c r="V47" s="1">
        <f t="shared" si="31"/>
        <v>0</v>
      </c>
      <c r="W47" s="1">
        <f t="shared" si="31"/>
        <v>0</v>
      </c>
      <c r="X47" s="1">
        <f t="shared" si="31"/>
        <v>0</v>
      </c>
      <c r="Y47" s="1">
        <f t="shared" si="31"/>
        <v>0</v>
      </c>
      <c r="Z47" s="1">
        <f t="shared" si="31"/>
        <v>0</v>
      </c>
      <c r="AA47" s="1">
        <f t="shared" si="31"/>
        <v>0</v>
      </c>
      <c r="AB47" s="1">
        <f t="shared" si="31"/>
        <v>0</v>
      </c>
      <c r="AC47" s="1">
        <f t="shared" si="31"/>
        <v>0</v>
      </c>
      <c r="AD47" s="1">
        <f t="shared" si="31"/>
        <v>0</v>
      </c>
      <c r="AE47" s="1">
        <f t="shared" si="31"/>
        <v>0</v>
      </c>
      <c r="AF47" s="1">
        <f t="shared" si="31"/>
        <v>0</v>
      </c>
      <c r="AG47" s="1">
        <f t="shared" si="31"/>
        <v>0</v>
      </c>
      <c r="AH47" s="1">
        <f t="shared" si="31"/>
        <v>0</v>
      </c>
      <c r="AI47" s="1">
        <f t="shared" si="31"/>
        <v>0</v>
      </c>
      <c r="AJ47" s="1">
        <f t="shared" si="31"/>
        <v>0</v>
      </c>
      <c r="AK47" s="1">
        <f t="shared" si="31"/>
        <v>0</v>
      </c>
      <c r="AL47" s="1">
        <f t="shared" si="31"/>
        <v>0</v>
      </c>
      <c r="AM47" s="1">
        <f t="shared" si="31"/>
        <v>0</v>
      </c>
      <c r="AN47" s="1">
        <f t="shared" si="31"/>
        <v>0</v>
      </c>
      <c r="AO47" s="1">
        <f t="shared" si="31"/>
        <v>0</v>
      </c>
      <c r="AP47" s="1">
        <f t="shared" si="31"/>
        <v>0</v>
      </c>
      <c r="AQ47" s="1">
        <f t="shared" si="31"/>
        <v>0</v>
      </c>
      <c r="AV47" s="130"/>
      <c r="AW47" s="234" t="s">
        <v>227</v>
      </c>
      <c r="AX47" s="235"/>
      <c r="AY47" s="235"/>
      <c r="AZ47" s="235"/>
      <c r="BA47" s="235"/>
      <c r="BB47" s="129"/>
      <c r="BC47" s="129"/>
      <c r="BD47" s="30"/>
      <c r="BE47" s="131"/>
      <c r="BF47" s="30"/>
      <c r="BG47" s="30"/>
      <c r="BH47" s="30"/>
      <c r="BI47" s="30"/>
      <c r="BJ47" s="30"/>
      <c r="BK47" s="30"/>
      <c r="BL47" s="30"/>
      <c r="BM47" s="30"/>
      <c r="BP47" s="5"/>
      <c r="BQ47" s="134"/>
      <c r="BR47" s="134"/>
      <c r="BS47" s="134"/>
      <c r="BT47" s="134"/>
      <c r="BU47" s="134"/>
      <c r="BV47" s="134"/>
      <c r="BW47" s="134"/>
      <c r="BX47" s="134"/>
      <c r="BY47" s="134"/>
      <c r="BZ47" s="134"/>
    </row>
    <row r="48" spans="3:78" ht="12.75" customHeight="1" hidden="1">
      <c r="C48" s="31" t="s">
        <v>33</v>
      </c>
      <c r="D48" s="14">
        <f>IF(D43="","",IF(D43&gt;80%,1,""))</f>
      </c>
      <c r="E48" s="14">
        <f aca="true" t="shared" si="32" ref="E48:AQ48">IF(E43="","",IF(E43&gt;80%,1,""))</f>
      </c>
      <c r="F48" s="14">
        <f t="shared" si="32"/>
      </c>
      <c r="G48" s="14">
        <f t="shared" si="32"/>
      </c>
      <c r="H48" s="14">
        <f t="shared" si="32"/>
      </c>
      <c r="I48" s="14">
        <f t="shared" si="32"/>
      </c>
      <c r="J48" s="14">
        <f t="shared" si="32"/>
      </c>
      <c r="K48" s="14">
        <f t="shared" si="32"/>
      </c>
      <c r="L48" s="14">
        <f t="shared" si="32"/>
      </c>
      <c r="M48" s="14">
        <f t="shared" si="32"/>
      </c>
      <c r="N48" s="14">
        <f t="shared" si="32"/>
      </c>
      <c r="O48" s="14">
        <f t="shared" si="32"/>
      </c>
      <c r="P48" s="14">
        <f t="shared" si="32"/>
      </c>
      <c r="Q48" s="14">
        <f t="shared" si="32"/>
      </c>
      <c r="R48" s="14">
        <f t="shared" si="32"/>
      </c>
      <c r="S48" s="14">
        <f t="shared" si="32"/>
      </c>
      <c r="T48" s="14">
        <f t="shared" si="32"/>
      </c>
      <c r="U48" s="14">
        <f t="shared" si="32"/>
      </c>
      <c r="V48" s="14">
        <f t="shared" si="32"/>
      </c>
      <c r="W48" s="14">
        <f t="shared" si="32"/>
      </c>
      <c r="X48" s="14">
        <f t="shared" si="32"/>
      </c>
      <c r="Y48" s="14">
        <f t="shared" si="32"/>
      </c>
      <c r="Z48" s="14">
        <f t="shared" si="32"/>
      </c>
      <c r="AA48" s="14">
        <f t="shared" si="32"/>
      </c>
      <c r="AB48" s="14">
        <f t="shared" si="32"/>
      </c>
      <c r="AC48" s="14">
        <f t="shared" si="32"/>
      </c>
      <c r="AD48" s="14">
        <f t="shared" si="32"/>
      </c>
      <c r="AE48" s="14">
        <f t="shared" si="32"/>
      </c>
      <c r="AF48" s="14">
        <f t="shared" si="32"/>
      </c>
      <c r="AG48" s="14">
        <f t="shared" si="32"/>
      </c>
      <c r="AH48" s="14">
        <f t="shared" si="32"/>
      </c>
      <c r="AI48" s="14">
        <f t="shared" si="32"/>
      </c>
      <c r="AJ48" s="14">
        <f t="shared" si="32"/>
      </c>
      <c r="AK48" s="14">
        <f t="shared" si="32"/>
      </c>
      <c r="AL48" s="14">
        <f t="shared" si="32"/>
      </c>
      <c r="AM48" s="14">
        <f t="shared" si="32"/>
      </c>
      <c r="AN48" s="14">
        <f t="shared" si="32"/>
      </c>
      <c r="AO48" s="14">
        <f t="shared" si="32"/>
      </c>
      <c r="AP48" s="14">
        <f t="shared" si="32"/>
      </c>
      <c r="AQ48" s="14">
        <f t="shared" si="32"/>
      </c>
      <c r="AR48" s="38"/>
      <c r="AS48" s="38"/>
      <c r="AT48" s="38"/>
      <c r="AV48" s="32">
        <f>2/3*SUM(D48:AQ48)</f>
        <v>0</v>
      </c>
      <c r="AW48" s="14">
        <f>SUM(D48:AQ48)</f>
        <v>0</v>
      </c>
      <c r="AY48" s="132"/>
      <c r="AZ48" s="132"/>
      <c r="BA48" s="132"/>
      <c r="BB48" s="132"/>
      <c r="BC48" s="132"/>
      <c r="BD48" s="33"/>
      <c r="BE48" s="33"/>
      <c r="BF48" s="33"/>
      <c r="BG48" s="33"/>
      <c r="BH48" s="33"/>
      <c r="BI48" s="33"/>
      <c r="BJ48" s="33"/>
      <c r="BK48" s="33"/>
      <c r="BL48" s="33"/>
      <c r="BM48" s="33"/>
      <c r="BP48" s="5"/>
      <c r="BQ48" s="134"/>
      <c r="BR48" s="134"/>
      <c r="BS48" s="134"/>
      <c r="BT48" s="134"/>
      <c r="BU48" s="134"/>
      <c r="BV48" s="134"/>
      <c r="BW48" s="134"/>
      <c r="BX48" s="134"/>
      <c r="BY48" s="134"/>
      <c r="BZ48" s="134"/>
    </row>
    <row r="49" spans="51:78" ht="12.75" hidden="1">
      <c r="AY49" s="33"/>
      <c r="AZ49" s="33"/>
      <c r="BA49" s="33"/>
      <c r="BB49" s="33"/>
      <c r="BC49" s="33"/>
      <c r="BD49" s="33"/>
      <c r="BE49" s="33"/>
      <c r="BF49" s="33"/>
      <c r="BG49" s="33"/>
      <c r="BH49" s="33"/>
      <c r="BI49" s="33"/>
      <c r="BJ49" s="33"/>
      <c r="BK49" s="33"/>
      <c r="BL49" s="33"/>
      <c r="BM49" s="33"/>
      <c r="BP49" s="5"/>
      <c r="BQ49" s="134"/>
      <c r="BR49" s="134"/>
      <c r="BS49" s="134"/>
      <c r="BT49" s="134"/>
      <c r="BU49" s="134"/>
      <c r="BV49" s="134"/>
      <c r="BW49" s="134"/>
      <c r="BX49" s="134"/>
      <c r="BY49" s="134"/>
      <c r="BZ49" s="134"/>
    </row>
    <row r="50" spans="2:78" ht="12.75" hidden="1">
      <c r="B50" s="1" t="s">
        <v>34</v>
      </c>
      <c r="C50" s="1" t="s">
        <v>35</v>
      </c>
      <c r="AR50" s="1" t="s">
        <v>234</v>
      </c>
      <c r="AS50" s="1" t="s">
        <v>235</v>
      </c>
      <c r="AT50" s="1" t="s">
        <v>236</v>
      </c>
      <c r="AU50" s="202" t="s">
        <v>237</v>
      </c>
      <c r="AY50" s="29"/>
      <c r="AZ50" s="29"/>
      <c r="BA50" s="29"/>
      <c r="BB50" s="29"/>
      <c r="BC50" s="29"/>
      <c r="BD50" s="29"/>
      <c r="BE50" s="34"/>
      <c r="BF50" s="33"/>
      <c r="BG50" s="33"/>
      <c r="BH50" s="33"/>
      <c r="BI50" s="33"/>
      <c r="BJ50" s="33"/>
      <c r="BK50" s="33"/>
      <c r="BL50" s="33"/>
      <c r="BM50" s="33"/>
      <c r="BP50" s="5"/>
      <c r="BQ50" s="134"/>
      <c r="BR50" s="134"/>
      <c r="BS50" s="134"/>
      <c r="BT50" s="134"/>
      <c r="BU50" s="134"/>
      <c r="BV50" s="134"/>
      <c r="BW50" s="134"/>
      <c r="BX50" s="134"/>
      <c r="BY50" s="134"/>
      <c r="BZ50" s="134"/>
    </row>
    <row r="51" spans="1:78" ht="12.75" hidden="1">
      <c r="A51" s="195">
        <f aca="true" t="shared" si="33" ref="A51:A85">A6</f>
        <v>1</v>
      </c>
      <c r="B51" s="266">
        <f aca="true" t="shared" si="34" ref="B51:B85">IF(B6="","",B6)</f>
      </c>
      <c r="C51" s="266"/>
      <c r="D51" s="35">
        <f>IF(D$48="","",D6)</f>
      </c>
      <c r="E51" s="35">
        <f aca="true" t="shared" si="35" ref="E51:AQ51">IF(E$48="","",E6)</f>
      </c>
      <c r="F51" s="35">
        <f t="shared" si="35"/>
      </c>
      <c r="G51" s="35">
        <f t="shared" si="35"/>
      </c>
      <c r="H51" s="35">
        <f t="shared" si="35"/>
      </c>
      <c r="I51" s="35">
        <f t="shared" si="35"/>
      </c>
      <c r="J51" s="35">
        <f t="shared" si="35"/>
      </c>
      <c r="K51" s="35">
        <f t="shared" si="35"/>
      </c>
      <c r="L51" s="35">
        <f t="shared" si="35"/>
      </c>
      <c r="M51" s="35">
        <f t="shared" si="35"/>
      </c>
      <c r="N51" s="35">
        <f t="shared" si="35"/>
      </c>
      <c r="O51" s="35">
        <f t="shared" si="35"/>
      </c>
      <c r="P51" s="35">
        <f t="shared" si="35"/>
      </c>
      <c r="Q51" s="35">
        <f t="shared" si="35"/>
      </c>
      <c r="R51" s="35">
        <f t="shared" si="35"/>
      </c>
      <c r="S51" s="35">
        <f t="shared" si="35"/>
      </c>
      <c r="T51" s="35">
        <f t="shared" si="35"/>
      </c>
      <c r="U51" s="35">
        <f t="shared" si="35"/>
      </c>
      <c r="V51" s="35">
        <f t="shared" si="35"/>
      </c>
      <c r="W51" s="35">
        <f t="shared" si="35"/>
      </c>
      <c r="X51" s="35">
        <f t="shared" si="35"/>
      </c>
      <c r="Y51" s="35">
        <f t="shared" si="35"/>
      </c>
      <c r="Z51" s="35">
        <f t="shared" si="35"/>
      </c>
      <c r="AA51" s="35">
        <f t="shared" si="35"/>
      </c>
      <c r="AB51" s="35">
        <f t="shared" si="35"/>
      </c>
      <c r="AC51" s="35">
        <f t="shared" si="35"/>
      </c>
      <c r="AD51" s="35">
        <f t="shared" si="35"/>
      </c>
      <c r="AE51" s="35">
        <f t="shared" si="35"/>
      </c>
      <c r="AF51" s="35">
        <f t="shared" si="35"/>
      </c>
      <c r="AG51" s="35">
        <f t="shared" si="35"/>
      </c>
      <c r="AH51" s="35">
        <f t="shared" si="35"/>
      </c>
      <c r="AI51" s="35">
        <f t="shared" si="35"/>
      </c>
      <c r="AJ51" s="35">
        <f t="shared" si="35"/>
      </c>
      <c r="AK51" s="35">
        <f t="shared" si="35"/>
      </c>
      <c r="AL51" s="35">
        <f t="shared" si="35"/>
      </c>
      <c r="AM51" s="35">
        <f t="shared" si="35"/>
      </c>
      <c r="AN51" s="35">
        <f t="shared" si="35"/>
      </c>
      <c r="AO51" s="35">
        <f t="shared" si="35"/>
      </c>
      <c r="AP51" s="35">
        <f t="shared" si="35"/>
      </c>
      <c r="AQ51" s="35">
        <f t="shared" si="35"/>
      </c>
      <c r="AR51" s="33">
        <f>COUNTIF(D51:AQ51,"A")</f>
        <v>0</v>
      </c>
      <c r="AS51" s="33">
        <f>COUNTIF(D51:AQ51,1)</f>
        <v>0</v>
      </c>
      <c r="AT51" s="33">
        <f>COUNTIF(D51:AQ51,0)</f>
        <v>0</v>
      </c>
      <c r="AU51" s="208">
        <f>1/3*(AS51+AT51)</f>
        <v>0</v>
      </c>
      <c r="AV51" s="36">
        <f aca="true" t="shared" si="36" ref="AV51:AV85">SUM(D51:AQ51)</f>
        <v>0</v>
      </c>
      <c r="AW51" s="35">
        <f>IF(B51="","",IF(AT51&gt;AU51,"OUI","Non"))</f>
      </c>
      <c r="AY51" s="33"/>
      <c r="AZ51" s="33"/>
      <c r="BA51" s="33"/>
      <c r="BB51" s="33"/>
      <c r="BC51" s="33"/>
      <c r="BD51" s="33"/>
      <c r="BE51" s="33"/>
      <c r="BF51" s="33"/>
      <c r="BG51" s="33"/>
      <c r="BH51" s="33"/>
      <c r="BI51" s="33"/>
      <c r="BJ51" s="33"/>
      <c r="BK51" s="33"/>
      <c r="BL51" s="33"/>
      <c r="BM51" s="33"/>
      <c r="BP51" s="5"/>
      <c r="BQ51" s="134"/>
      <c r="BR51" s="134"/>
      <c r="BS51" s="134"/>
      <c r="BT51" s="134"/>
      <c r="BU51" s="134"/>
      <c r="BV51" s="134"/>
      <c r="BW51" s="134"/>
      <c r="BX51" s="134"/>
      <c r="BY51" s="134"/>
      <c r="BZ51" s="134"/>
    </row>
    <row r="52" spans="1:78" ht="12.75" hidden="1">
      <c r="A52" s="195">
        <f t="shared" si="33"/>
        <v>2</v>
      </c>
      <c r="B52" s="266">
        <f t="shared" si="34"/>
      </c>
      <c r="C52" s="266"/>
      <c r="D52" s="35">
        <f aca="true" t="shared" si="37" ref="D52:AQ52">IF(D$48="","",D7)</f>
      </c>
      <c r="E52" s="35">
        <f t="shared" si="37"/>
      </c>
      <c r="F52" s="35">
        <f t="shared" si="37"/>
      </c>
      <c r="G52" s="35">
        <f t="shared" si="37"/>
      </c>
      <c r="H52" s="35">
        <f t="shared" si="37"/>
      </c>
      <c r="I52" s="35">
        <f t="shared" si="37"/>
      </c>
      <c r="J52" s="35">
        <f t="shared" si="37"/>
      </c>
      <c r="K52" s="35">
        <f t="shared" si="37"/>
      </c>
      <c r="L52" s="35">
        <f t="shared" si="37"/>
      </c>
      <c r="M52" s="35">
        <f t="shared" si="37"/>
      </c>
      <c r="N52" s="35">
        <f t="shared" si="37"/>
      </c>
      <c r="O52" s="35">
        <f t="shared" si="37"/>
      </c>
      <c r="P52" s="35">
        <f t="shared" si="37"/>
      </c>
      <c r="Q52" s="35">
        <f t="shared" si="37"/>
      </c>
      <c r="R52" s="35">
        <f t="shared" si="37"/>
      </c>
      <c r="S52" s="35">
        <f t="shared" si="37"/>
      </c>
      <c r="T52" s="35">
        <f t="shared" si="37"/>
      </c>
      <c r="U52" s="35">
        <f t="shared" si="37"/>
      </c>
      <c r="V52" s="35">
        <f t="shared" si="37"/>
      </c>
      <c r="W52" s="35">
        <f t="shared" si="37"/>
      </c>
      <c r="X52" s="35">
        <f t="shared" si="37"/>
      </c>
      <c r="Y52" s="35">
        <f t="shared" si="37"/>
      </c>
      <c r="Z52" s="35">
        <f t="shared" si="37"/>
      </c>
      <c r="AA52" s="35">
        <f t="shared" si="37"/>
      </c>
      <c r="AB52" s="35">
        <f t="shared" si="37"/>
      </c>
      <c r="AC52" s="35">
        <f t="shared" si="37"/>
      </c>
      <c r="AD52" s="35">
        <f t="shared" si="37"/>
      </c>
      <c r="AE52" s="35">
        <f t="shared" si="37"/>
      </c>
      <c r="AF52" s="35">
        <f t="shared" si="37"/>
      </c>
      <c r="AG52" s="35">
        <f t="shared" si="37"/>
      </c>
      <c r="AH52" s="35">
        <f t="shared" si="37"/>
      </c>
      <c r="AI52" s="35">
        <f t="shared" si="37"/>
      </c>
      <c r="AJ52" s="35">
        <f t="shared" si="37"/>
      </c>
      <c r="AK52" s="35">
        <f t="shared" si="37"/>
      </c>
      <c r="AL52" s="35">
        <f t="shared" si="37"/>
      </c>
      <c r="AM52" s="35">
        <f t="shared" si="37"/>
      </c>
      <c r="AN52" s="35">
        <f t="shared" si="37"/>
      </c>
      <c r="AO52" s="35">
        <f t="shared" si="37"/>
      </c>
      <c r="AP52" s="35">
        <f t="shared" si="37"/>
      </c>
      <c r="AQ52" s="35">
        <f t="shared" si="37"/>
      </c>
      <c r="AR52" s="33">
        <f aca="true" t="shared" si="38" ref="AR52:AR85">COUNTIF(D52:AQ52,"A")</f>
        <v>0</v>
      </c>
      <c r="AS52" s="33">
        <f aca="true" t="shared" si="39" ref="AS52:AS85">COUNTIF(D52:AQ52,1)</f>
        <v>0</v>
      </c>
      <c r="AT52" s="33">
        <f aca="true" t="shared" si="40" ref="AT52:AT85">COUNTIF(D52:AQ52,0)</f>
        <v>0</v>
      </c>
      <c r="AU52" s="208">
        <f aca="true" t="shared" si="41" ref="AU52:AU85">1/3*(AS52+AT52)</f>
        <v>0</v>
      </c>
      <c r="AV52" s="36">
        <f t="shared" si="36"/>
        <v>0</v>
      </c>
      <c r="AW52" s="35">
        <f aca="true" t="shared" si="42" ref="AW52:AW85">IF(B52="","",IF(AT52&gt;AU52,"OUI","Non"))</f>
      </c>
      <c r="AY52" s="33"/>
      <c r="AZ52" s="33"/>
      <c r="BA52" s="33"/>
      <c r="BB52" s="33"/>
      <c r="BC52" s="33"/>
      <c r="BD52" s="33"/>
      <c r="BE52" s="33"/>
      <c r="BF52" s="33"/>
      <c r="BG52" s="33"/>
      <c r="BH52" s="33"/>
      <c r="BI52" s="33"/>
      <c r="BJ52" s="33"/>
      <c r="BK52" s="33"/>
      <c r="BL52" s="33"/>
      <c r="BM52" s="33"/>
      <c r="BP52" s="5"/>
      <c r="BQ52" s="134"/>
      <c r="BR52" s="134"/>
      <c r="BS52" s="134"/>
      <c r="BT52" s="134"/>
      <c r="BU52" s="134"/>
      <c r="BV52" s="134"/>
      <c r="BW52" s="134"/>
      <c r="BX52" s="134"/>
      <c r="BY52" s="134"/>
      <c r="BZ52" s="134"/>
    </row>
    <row r="53" spans="1:78" ht="12.75" hidden="1">
      <c r="A53" s="195">
        <f t="shared" si="33"/>
        <v>3</v>
      </c>
      <c r="B53" s="266">
        <f t="shared" si="34"/>
      </c>
      <c r="C53" s="266"/>
      <c r="D53" s="35">
        <f aca="true" t="shared" si="43" ref="D53:AQ53">IF(D$48="","",D8)</f>
      </c>
      <c r="E53" s="35">
        <f t="shared" si="43"/>
      </c>
      <c r="F53" s="35">
        <f t="shared" si="43"/>
      </c>
      <c r="G53" s="35">
        <f t="shared" si="43"/>
      </c>
      <c r="H53" s="35">
        <f t="shared" si="43"/>
      </c>
      <c r="I53" s="35">
        <f t="shared" si="43"/>
      </c>
      <c r="J53" s="35">
        <f t="shared" si="43"/>
      </c>
      <c r="K53" s="35">
        <f t="shared" si="43"/>
      </c>
      <c r="L53" s="35">
        <f t="shared" si="43"/>
      </c>
      <c r="M53" s="35">
        <f t="shared" si="43"/>
      </c>
      <c r="N53" s="35">
        <f t="shared" si="43"/>
      </c>
      <c r="O53" s="35">
        <f t="shared" si="43"/>
      </c>
      <c r="P53" s="35">
        <f t="shared" si="43"/>
      </c>
      <c r="Q53" s="35">
        <f t="shared" si="43"/>
      </c>
      <c r="R53" s="35">
        <f t="shared" si="43"/>
      </c>
      <c r="S53" s="35">
        <f t="shared" si="43"/>
      </c>
      <c r="T53" s="35">
        <f t="shared" si="43"/>
      </c>
      <c r="U53" s="35">
        <f t="shared" si="43"/>
      </c>
      <c r="V53" s="35">
        <f t="shared" si="43"/>
      </c>
      <c r="W53" s="35">
        <f t="shared" si="43"/>
      </c>
      <c r="X53" s="35">
        <f t="shared" si="43"/>
      </c>
      <c r="Y53" s="35">
        <f t="shared" si="43"/>
      </c>
      <c r="Z53" s="35">
        <f t="shared" si="43"/>
      </c>
      <c r="AA53" s="35">
        <f t="shared" si="43"/>
      </c>
      <c r="AB53" s="35">
        <f t="shared" si="43"/>
      </c>
      <c r="AC53" s="35">
        <f t="shared" si="43"/>
      </c>
      <c r="AD53" s="35">
        <f t="shared" si="43"/>
      </c>
      <c r="AE53" s="35">
        <f t="shared" si="43"/>
      </c>
      <c r="AF53" s="35">
        <f t="shared" si="43"/>
      </c>
      <c r="AG53" s="35">
        <f t="shared" si="43"/>
      </c>
      <c r="AH53" s="35">
        <f t="shared" si="43"/>
      </c>
      <c r="AI53" s="35">
        <f t="shared" si="43"/>
      </c>
      <c r="AJ53" s="35">
        <f t="shared" si="43"/>
      </c>
      <c r="AK53" s="35">
        <f t="shared" si="43"/>
      </c>
      <c r="AL53" s="35">
        <f t="shared" si="43"/>
      </c>
      <c r="AM53" s="35">
        <f t="shared" si="43"/>
      </c>
      <c r="AN53" s="35">
        <f t="shared" si="43"/>
      </c>
      <c r="AO53" s="35">
        <f t="shared" si="43"/>
      </c>
      <c r="AP53" s="35">
        <f t="shared" si="43"/>
      </c>
      <c r="AQ53" s="35">
        <f t="shared" si="43"/>
      </c>
      <c r="AR53" s="33">
        <f t="shared" si="38"/>
        <v>0</v>
      </c>
      <c r="AS53" s="33">
        <f t="shared" si="39"/>
        <v>0</v>
      </c>
      <c r="AT53" s="33">
        <f t="shared" si="40"/>
        <v>0</v>
      </c>
      <c r="AU53" s="208">
        <f t="shared" si="41"/>
        <v>0</v>
      </c>
      <c r="AV53" s="36">
        <f t="shared" si="36"/>
        <v>0</v>
      </c>
      <c r="AW53" s="35">
        <f t="shared" si="42"/>
      </c>
      <c r="AY53" s="33"/>
      <c r="AZ53" s="33"/>
      <c r="BA53" s="33"/>
      <c r="BB53" s="33"/>
      <c r="BC53" s="33"/>
      <c r="BD53" s="33"/>
      <c r="BE53" s="33"/>
      <c r="BF53" s="33"/>
      <c r="BG53" s="33"/>
      <c r="BH53" s="33"/>
      <c r="BI53" s="33"/>
      <c r="BJ53" s="33"/>
      <c r="BK53" s="33"/>
      <c r="BL53" s="33"/>
      <c r="BM53" s="33"/>
      <c r="BP53" s="5"/>
      <c r="BQ53" s="134"/>
      <c r="BR53" s="134"/>
      <c r="BS53" s="134"/>
      <c r="BT53" s="134"/>
      <c r="BU53" s="134"/>
      <c r="BV53" s="134"/>
      <c r="BW53" s="134"/>
      <c r="BX53" s="134"/>
      <c r="BY53" s="134"/>
      <c r="BZ53" s="134"/>
    </row>
    <row r="54" spans="1:78" ht="12.75" hidden="1">
      <c r="A54" s="195">
        <f t="shared" si="33"/>
        <v>4</v>
      </c>
      <c r="B54" s="266">
        <f t="shared" si="34"/>
      </c>
      <c r="C54" s="266"/>
      <c r="D54" s="35">
        <f aca="true" t="shared" si="44" ref="D54:AQ54">IF(D$48="","",D9)</f>
      </c>
      <c r="E54" s="35">
        <f t="shared" si="44"/>
      </c>
      <c r="F54" s="35">
        <f t="shared" si="44"/>
      </c>
      <c r="G54" s="35">
        <f t="shared" si="44"/>
      </c>
      <c r="H54" s="35">
        <f t="shared" si="44"/>
      </c>
      <c r="I54" s="35">
        <f t="shared" si="44"/>
      </c>
      <c r="J54" s="35">
        <f t="shared" si="44"/>
      </c>
      <c r="K54" s="35">
        <f t="shared" si="44"/>
      </c>
      <c r="L54" s="35">
        <f t="shared" si="44"/>
      </c>
      <c r="M54" s="35">
        <f t="shared" si="44"/>
      </c>
      <c r="N54" s="35">
        <f t="shared" si="44"/>
      </c>
      <c r="O54" s="35">
        <f t="shared" si="44"/>
      </c>
      <c r="P54" s="35">
        <f t="shared" si="44"/>
      </c>
      <c r="Q54" s="35">
        <f t="shared" si="44"/>
      </c>
      <c r="R54" s="35">
        <f t="shared" si="44"/>
      </c>
      <c r="S54" s="35">
        <f t="shared" si="44"/>
      </c>
      <c r="T54" s="35">
        <f t="shared" si="44"/>
      </c>
      <c r="U54" s="35">
        <f t="shared" si="44"/>
      </c>
      <c r="V54" s="35">
        <f t="shared" si="44"/>
      </c>
      <c r="W54" s="35">
        <f t="shared" si="44"/>
      </c>
      <c r="X54" s="35">
        <f t="shared" si="44"/>
      </c>
      <c r="Y54" s="35">
        <f t="shared" si="44"/>
      </c>
      <c r="Z54" s="35">
        <f t="shared" si="44"/>
      </c>
      <c r="AA54" s="35">
        <f t="shared" si="44"/>
      </c>
      <c r="AB54" s="35">
        <f t="shared" si="44"/>
      </c>
      <c r="AC54" s="35">
        <f t="shared" si="44"/>
      </c>
      <c r="AD54" s="35">
        <f t="shared" si="44"/>
      </c>
      <c r="AE54" s="35">
        <f t="shared" si="44"/>
      </c>
      <c r="AF54" s="35">
        <f t="shared" si="44"/>
      </c>
      <c r="AG54" s="35">
        <f t="shared" si="44"/>
      </c>
      <c r="AH54" s="35">
        <f t="shared" si="44"/>
      </c>
      <c r="AI54" s="35">
        <f t="shared" si="44"/>
      </c>
      <c r="AJ54" s="35">
        <f t="shared" si="44"/>
      </c>
      <c r="AK54" s="35">
        <f t="shared" si="44"/>
      </c>
      <c r="AL54" s="35">
        <f t="shared" si="44"/>
      </c>
      <c r="AM54" s="35">
        <f t="shared" si="44"/>
      </c>
      <c r="AN54" s="35">
        <f t="shared" si="44"/>
      </c>
      <c r="AO54" s="35">
        <f t="shared" si="44"/>
      </c>
      <c r="AP54" s="35">
        <f t="shared" si="44"/>
      </c>
      <c r="AQ54" s="35">
        <f t="shared" si="44"/>
      </c>
      <c r="AR54" s="33">
        <f t="shared" si="38"/>
        <v>0</v>
      </c>
      <c r="AS54" s="33">
        <f t="shared" si="39"/>
        <v>0</v>
      </c>
      <c r="AT54" s="33">
        <f t="shared" si="40"/>
        <v>0</v>
      </c>
      <c r="AU54" s="208">
        <f t="shared" si="41"/>
        <v>0</v>
      </c>
      <c r="AV54" s="36">
        <f t="shared" si="36"/>
        <v>0</v>
      </c>
      <c r="AW54" s="35">
        <f t="shared" si="42"/>
      </c>
      <c r="AY54" s="33"/>
      <c r="AZ54" s="33"/>
      <c r="BA54" s="33"/>
      <c r="BB54" s="33"/>
      <c r="BC54" s="33"/>
      <c r="BD54" s="33"/>
      <c r="BE54" s="33"/>
      <c r="BF54" s="33"/>
      <c r="BG54" s="33"/>
      <c r="BH54" s="33"/>
      <c r="BI54" s="33"/>
      <c r="BJ54" s="33"/>
      <c r="BK54" s="33"/>
      <c r="BL54" s="33"/>
      <c r="BM54" s="33"/>
      <c r="BP54" s="5"/>
      <c r="BQ54" s="134"/>
      <c r="BR54" s="134"/>
      <c r="BS54" s="134"/>
      <c r="BT54" s="134"/>
      <c r="BU54" s="134"/>
      <c r="BV54" s="134"/>
      <c r="BW54" s="134"/>
      <c r="BX54" s="134"/>
      <c r="BY54" s="134"/>
      <c r="BZ54" s="134"/>
    </row>
    <row r="55" spans="1:78" ht="12.75" hidden="1">
      <c r="A55" s="195">
        <f t="shared" si="33"/>
        <v>5</v>
      </c>
      <c r="B55" s="266">
        <f t="shared" si="34"/>
      </c>
      <c r="C55" s="266"/>
      <c r="D55" s="35">
        <f aca="true" t="shared" si="45" ref="D55:AQ55">IF(D$48="","",D10)</f>
      </c>
      <c r="E55" s="35">
        <f t="shared" si="45"/>
      </c>
      <c r="F55" s="35">
        <f t="shared" si="45"/>
      </c>
      <c r="G55" s="35">
        <f t="shared" si="45"/>
      </c>
      <c r="H55" s="35">
        <f t="shared" si="45"/>
      </c>
      <c r="I55" s="35">
        <f t="shared" si="45"/>
      </c>
      <c r="J55" s="35">
        <f t="shared" si="45"/>
      </c>
      <c r="K55" s="35">
        <f t="shared" si="45"/>
      </c>
      <c r="L55" s="35">
        <f t="shared" si="45"/>
      </c>
      <c r="M55" s="35">
        <f t="shared" si="45"/>
      </c>
      <c r="N55" s="35">
        <f t="shared" si="45"/>
      </c>
      <c r="O55" s="35">
        <f t="shared" si="45"/>
      </c>
      <c r="P55" s="35">
        <f t="shared" si="45"/>
      </c>
      <c r="Q55" s="35">
        <f t="shared" si="45"/>
      </c>
      <c r="R55" s="35">
        <f t="shared" si="45"/>
      </c>
      <c r="S55" s="35">
        <f t="shared" si="45"/>
      </c>
      <c r="T55" s="35">
        <f t="shared" si="45"/>
      </c>
      <c r="U55" s="35">
        <f t="shared" si="45"/>
      </c>
      <c r="V55" s="35">
        <f t="shared" si="45"/>
      </c>
      <c r="W55" s="35">
        <f t="shared" si="45"/>
      </c>
      <c r="X55" s="35">
        <f t="shared" si="45"/>
      </c>
      <c r="Y55" s="35">
        <f t="shared" si="45"/>
      </c>
      <c r="Z55" s="35">
        <f t="shared" si="45"/>
      </c>
      <c r="AA55" s="35">
        <f t="shared" si="45"/>
      </c>
      <c r="AB55" s="35">
        <f t="shared" si="45"/>
      </c>
      <c r="AC55" s="35">
        <f t="shared" si="45"/>
      </c>
      <c r="AD55" s="35">
        <f t="shared" si="45"/>
      </c>
      <c r="AE55" s="35">
        <f t="shared" si="45"/>
      </c>
      <c r="AF55" s="35">
        <f t="shared" si="45"/>
      </c>
      <c r="AG55" s="35">
        <f t="shared" si="45"/>
      </c>
      <c r="AH55" s="35">
        <f t="shared" si="45"/>
      </c>
      <c r="AI55" s="35">
        <f t="shared" si="45"/>
      </c>
      <c r="AJ55" s="35">
        <f t="shared" si="45"/>
      </c>
      <c r="AK55" s="35">
        <f t="shared" si="45"/>
      </c>
      <c r="AL55" s="35">
        <f t="shared" si="45"/>
      </c>
      <c r="AM55" s="35">
        <f t="shared" si="45"/>
      </c>
      <c r="AN55" s="35">
        <f t="shared" si="45"/>
      </c>
      <c r="AO55" s="35">
        <f t="shared" si="45"/>
      </c>
      <c r="AP55" s="35">
        <f t="shared" si="45"/>
      </c>
      <c r="AQ55" s="35">
        <f t="shared" si="45"/>
      </c>
      <c r="AR55" s="33">
        <f t="shared" si="38"/>
        <v>0</v>
      </c>
      <c r="AS55" s="33">
        <f t="shared" si="39"/>
        <v>0</v>
      </c>
      <c r="AT55" s="33">
        <f t="shared" si="40"/>
        <v>0</v>
      </c>
      <c r="AU55" s="208">
        <f t="shared" si="41"/>
        <v>0</v>
      </c>
      <c r="AV55" s="36">
        <f t="shared" si="36"/>
        <v>0</v>
      </c>
      <c r="AW55" s="35">
        <f t="shared" si="42"/>
      </c>
      <c r="AY55" s="33"/>
      <c r="AZ55" s="33"/>
      <c r="BA55" s="33"/>
      <c r="BB55" s="33"/>
      <c r="BC55" s="33"/>
      <c r="BD55" s="33"/>
      <c r="BE55" s="33"/>
      <c r="BF55" s="33"/>
      <c r="BG55" s="33"/>
      <c r="BH55" s="33"/>
      <c r="BI55" s="33"/>
      <c r="BJ55" s="33"/>
      <c r="BK55" s="33"/>
      <c r="BL55" s="33"/>
      <c r="BM55" s="33"/>
      <c r="BP55" s="5"/>
      <c r="BQ55" s="134"/>
      <c r="BR55" s="134"/>
      <c r="BS55" s="134"/>
      <c r="BT55" s="134"/>
      <c r="BU55" s="134"/>
      <c r="BV55" s="134"/>
      <c r="BW55" s="134"/>
      <c r="BX55" s="134"/>
      <c r="BY55" s="134"/>
      <c r="BZ55" s="134"/>
    </row>
    <row r="56" spans="1:78" ht="12.75" hidden="1">
      <c r="A56" s="195">
        <f t="shared" si="33"/>
        <v>6</v>
      </c>
      <c r="B56" s="266">
        <f t="shared" si="34"/>
      </c>
      <c r="C56" s="266"/>
      <c r="D56" s="35">
        <f aca="true" t="shared" si="46" ref="D56:AQ56">IF(D$48="","",D11)</f>
      </c>
      <c r="E56" s="35">
        <f t="shared" si="46"/>
      </c>
      <c r="F56" s="35">
        <f t="shared" si="46"/>
      </c>
      <c r="G56" s="35">
        <f t="shared" si="46"/>
      </c>
      <c r="H56" s="35">
        <f t="shared" si="46"/>
      </c>
      <c r="I56" s="35">
        <f t="shared" si="46"/>
      </c>
      <c r="J56" s="35">
        <f t="shared" si="46"/>
      </c>
      <c r="K56" s="35">
        <f t="shared" si="46"/>
      </c>
      <c r="L56" s="35">
        <f t="shared" si="46"/>
      </c>
      <c r="M56" s="35">
        <f t="shared" si="46"/>
      </c>
      <c r="N56" s="35">
        <f t="shared" si="46"/>
      </c>
      <c r="O56" s="35">
        <f t="shared" si="46"/>
      </c>
      <c r="P56" s="35">
        <f t="shared" si="46"/>
      </c>
      <c r="Q56" s="35">
        <f t="shared" si="46"/>
      </c>
      <c r="R56" s="35">
        <f t="shared" si="46"/>
      </c>
      <c r="S56" s="35">
        <f t="shared" si="46"/>
      </c>
      <c r="T56" s="35">
        <f t="shared" si="46"/>
      </c>
      <c r="U56" s="35">
        <f t="shared" si="46"/>
      </c>
      <c r="V56" s="35">
        <f t="shared" si="46"/>
      </c>
      <c r="W56" s="35">
        <f t="shared" si="46"/>
      </c>
      <c r="X56" s="35">
        <f t="shared" si="46"/>
      </c>
      <c r="Y56" s="35">
        <f t="shared" si="46"/>
      </c>
      <c r="Z56" s="35">
        <f t="shared" si="46"/>
      </c>
      <c r="AA56" s="35">
        <f t="shared" si="46"/>
      </c>
      <c r="AB56" s="35">
        <f t="shared" si="46"/>
      </c>
      <c r="AC56" s="35">
        <f t="shared" si="46"/>
      </c>
      <c r="AD56" s="35">
        <f t="shared" si="46"/>
      </c>
      <c r="AE56" s="35">
        <f t="shared" si="46"/>
      </c>
      <c r="AF56" s="35">
        <f t="shared" si="46"/>
      </c>
      <c r="AG56" s="35">
        <f t="shared" si="46"/>
      </c>
      <c r="AH56" s="35">
        <f t="shared" si="46"/>
      </c>
      <c r="AI56" s="35">
        <f t="shared" si="46"/>
      </c>
      <c r="AJ56" s="35">
        <f t="shared" si="46"/>
      </c>
      <c r="AK56" s="35">
        <f t="shared" si="46"/>
      </c>
      <c r="AL56" s="35">
        <f t="shared" si="46"/>
      </c>
      <c r="AM56" s="35">
        <f t="shared" si="46"/>
      </c>
      <c r="AN56" s="35">
        <f t="shared" si="46"/>
      </c>
      <c r="AO56" s="35">
        <f t="shared" si="46"/>
      </c>
      <c r="AP56" s="35">
        <f t="shared" si="46"/>
      </c>
      <c r="AQ56" s="35">
        <f t="shared" si="46"/>
      </c>
      <c r="AR56" s="33">
        <f t="shared" si="38"/>
        <v>0</v>
      </c>
      <c r="AS56" s="33">
        <f t="shared" si="39"/>
        <v>0</v>
      </c>
      <c r="AT56" s="33">
        <f t="shared" si="40"/>
        <v>0</v>
      </c>
      <c r="AU56" s="208">
        <f t="shared" si="41"/>
        <v>0</v>
      </c>
      <c r="AV56" s="36">
        <f t="shared" si="36"/>
        <v>0</v>
      </c>
      <c r="AW56" s="35">
        <f t="shared" si="42"/>
      </c>
      <c r="AY56" s="33"/>
      <c r="AZ56" s="33"/>
      <c r="BA56" s="33"/>
      <c r="BB56" s="33"/>
      <c r="BC56" s="33"/>
      <c r="BD56" s="33"/>
      <c r="BE56" s="33"/>
      <c r="BF56" s="33"/>
      <c r="BG56" s="33"/>
      <c r="BH56" s="33"/>
      <c r="BI56" s="33"/>
      <c r="BJ56" s="33"/>
      <c r="BK56" s="33"/>
      <c r="BL56" s="33"/>
      <c r="BM56" s="33"/>
      <c r="BP56" s="5"/>
      <c r="BQ56" s="134"/>
      <c r="BR56" s="134"/>
      <c r="BS56" s="134"/>
      <c r="BT56" s="134"/>
      <c r="BU56" s="134"/>
      <c r="BV56" s="134"/>
      <c r="BW56" s="134"/>
      <c r="BX56" s="134"/>
      <c r="BY56" s="134"/>
      <c r="BZ56" s="134"/>
    </row>
    <row r="57" spans="1:78" ht="12.75" hidden="1">
      <c r="A57" s="195">
        <f t="shared" si="33"/>
        <v>7</v>
      </c>
      <c r="B57" s="266">
        <f t="shared" si="34"/>
      </c>
      <c r="C57" s="266"/>
      <c r="D57" s="35">
        <f aca="true" t="shared" si="47" ref="D57:AQ57">IF(D$48="","",D12)</f>
      </c>
      <c r="E57" s="35">
        <f t="shared" si="47"/>
      </c>
      <c r="F57" s="35">
        <f t="shared" si="47"/>
      </c>
      <c r="G57" s="35">
        <f t="shared" si="47"/>
      </c>
      <c r="H57" s="35">
        <f t="shared" si="47"/>
      </c>
      <c r="I57" s="35">
        <f t="shared" si="47"/>
      </c>
      <c r="J57" s="35">
        <f t="shared" si="47"/>
      </c>
      <c r="K57" s="35">
        <f t="shared" si="47"/>
      </c>
      <c r="L57" s="35">
        <f t="shared" si="47"/>
      </c>
      <c r="M57" s="35">
        <f t="shared" si="47"/>
      </c>
      <c r="N57" s="35">
        <f t="shared" si="47"/>
      </c>
      <c r="O57" s="35">
        <f t="shared" si="47"/>
      </c>
      <c r="P57" s="35">
        <f t="shared" si="47"/>
      </c>
      <c r="Q57" s="35">
        <f t="shared" si="47"/>
      </c>
      <c r="R57" s="35">
        <f t="shared" si="47"/>
      </c>
      <c r="S57" s="35">
        <f t="shared" si="47"/>
      </c>
      <c r="T57" s="35">
        <f t="shared" si="47"/>
      </c>
      <c r="U57" s="35">
        <f t="shared" si="47"/>
      </c>
      <c r="V57" s="35">
        <f t="shared" si="47"/>
      </c>
      <c r="W57" s="35">
        <f t="shared" si="47"/>
      </c>
      <c r="X57" s="35">
        <f t="shared" si="47"/>
      </c>
      <c r="Y57" s="35">
        <f t="shared" si="47"/>
      </c>
      <c r="Z57" s="35">
        <f t="shared" si="47"/>
      </c>
      <c r="AA57" s="35">
        <f t="shared" si="47"/>
      </c>
      <c r="AB57" s="35">
        <f t="shared" si="47"/>
      </c>
      <c r="AC57" s="35">
        <f t="shared" si="47"/>
      </c>
      <c r="AD57" s="35">
        <f t="shared" si="47"/>
      </c>
      <c r="AE57" s="35">
        <f t="shared" si="47"/>
      </c>
      <c r="AF57" s="35">
        <f t="shared" si="47"/>
      </c>
      <c r="AG57" s="35">
        <f t="shared" si="47"/>
      </c>
      <c r="AH57" s="35">
        <f t="shared" si="47"/>
      </c>
      <c r="AI57" s="35">
        <f t="shared" si="47"/>
      </c>
      <c r="AJ57" s="35">
        <f t="shared" si="47"/>
      </c>
      <c r="AK57" s="35">
        <f t="shared" si="47"/>
      </c>
      <c r="AL57" s="35">
        <f t="shared" si="47"/>
      </c>
      <c r="AM57" s="35">
        <f t="shared" si="47"/>
      </c>
      <c r="AN57" s="35">
        <f t="shared" si="47"/>
      </c>
      <c r="AO57" s="35">
        <f t="shared" si="47"/>
      </c>
      <c r="AP57" s="35">
        <f t="shared" si="47"/>
      </c>
      <c r="AQ57" s="35">
        <f t="shared" si="47"/>
      </c>
      <c r="AR57" s="33">
        <f t="shared" si="38"/>
        <v>0</v>
      </c>
      <c r="AS57" s="33">
        <f t="shared" si="39"/>
        <v>0</v>
      </c>
      <c r="AT57" s="33">
        <f t="shared" si="40"/>
        <v>0</v>
      </c>
      <c r="AU57" s="208">
        <f t="shared" si="41"/>
        <v>0</v>
      </c>
      <c r="AV57" s="36">
        <f t="shared" si="36"/>
        <v>0</v>
      </c>
      <c r="AW57" s="35">
        <f t="shared" si="42"/>
      </c>
      <c r="AY57" s="33"/>
      <c r="AZ57" s="33"/>
      <c r="BA57" s="33"/>
      <c r="BB57" s="33"/>
      <c r="BC57" s="33"/>
      <c r="BD57" s="33"/>
      <c r="BE57" s="33"/>
      <c r="BF57" s="33"/>
      <c r="BG57" s="33"/>
      <c r="BH57" s="33"/>
      <c r="BI57" s="33"/>
      <c r="BJ57" s="33"/>
      <c r="BK57" s="33"/>
      <c r="BL57" s="33"/>
      <c r="BM57" s="33"/>
      <c r="BP57" s="5"/>
      <c r="BQ57" s="134"/>
      <c r="BR57" s="134"/>
      <c r="BS57" s="134"/>
      <c r="BT57" s="134"/>
      <c r="BU57" s="134"/>
      <c r="BV57" s="134"/>
      <c r="BW57" s="134"/>
      <c r="BX57" s="134"/>
      <c r="BY57" s="134"/>
      <c r="BZ57" s="134"/>
    </row>
    <row r="58" spans="1:78" ht="12.75" hidden="1">
      <c r="A58" s="195">
        <f t="shared" si="33"/>
        <v>8</v>
      </c>
      <c r="B58" s="266">
        <f t="shared" si="34"/>
      </c>
      <c r="C58" s="266"/>
      <c r="D58" s="35">
        <f aca="true" t="shared" si="48" ref="D58:AQ58">IF(D$48="","",D13)</f>
      </c>
      <c r="E58" s="35">
        <f t="shared" si="48"/>
      </c>
      <c r="F58" s="35">
        <f t="shared" si="48"/>
      </c>
      <c r="G58" s="35">
        <f t="shared" si="48"/>
      </c>
      <c r="H58" s="35">
        <f t="shared" si="48"/>
      </c>
      <c r="I58" s="35">
        <f t="shared" si="48"/>
      </c>
      <c r="J58" s="35">
        <f t="shared" si="48"/>
      </c>
      <c r="K58" s="35">
        <f t="shared" si="48"/>
      </c>
      <c r="L58" s="35">
        <f t="shared" si="48"/>
      </c>
      <c r="M58" s="35">
        <f t="shared" si="48"/>
      </c>
      <c r="N58" s="35">
        <f t="shared" si="48"/>
      </c>
      <c r="O58" s="35">
        <f t="shared" si="48"/>
      </c>
      <c r="P58" s="35">
        <f t="shared" si="48"/>
      </c>
      <c r="Q58" s="35">
        <f t="shared" si="48"/>
      </c>
      <c r="R58" s="35">
        <f t="shared" si="48"/>
      </c>
      <c r="S58" s="35">
        <f t="shared" si="48"/>
      </c>
      <c r="T58" s="35">
        <f t="shared" si="48"/>
      </c>
      <c r="U58" s="35">
        <f t="shared" si="48"/>
      </c>
      <c r="V58" s="35">
        <f t="shared" si="48"/>
      </c>
      <c r="W58" s="35">
        <f t="shared" si="48"/>
      </c>
      <c r="X58" s="35">
        <f t="shared" si="48"/>
      </c>
      <c r="Y58" s="35">
        <f t="shared" si="48"/>
      </c>
      <c r="Z58" s="35">
        <f t="shared" si="48"/>
      </c>
      <c r="AA58" s="35">
        <f t="shared" si="48"/>
      </c>
      <c r="AB58" s="35">
        <f t="shared" si="48"/>
      </c>
      <c r="AC58" s="35">
        <f t="shared" si="48"/>
      </c>
      <c r="AD58" s="35">
        <f t="shared" si="48"/>
      </c>
      <c r="AE58" s="35">
        <f t="shared" si="48"/>
      </c>
      <c r="AF58" s="35">
        <f t="shared" si="48"/>
      </c>
      <c r="AG58" s="35">
        <f t="shared" si="48"/>
      </c>
      <c r="AH58" s="35">
        <f t="shared" si="48"/>
      </c>
      <c r="AI58" s="35">
        <f t="shared" si="48"/>
      </c>
      <c r="AJ58" s="35">
        <f t="shared" si="48"/>
      </c>
      <c r="AK58" s="35">
        <f t="shared" si="48"/>
      </c>
      <c r="AL58" s="35">
        <f t="shared" si="48"/>
      </c>
      <c r="AM58" s="35">
        <f t="shared" si="48"/>
      </c>
      <c r="AN58" s="35">
        <f t="shared" si="48"/>
      </c>
      <c r="AO58" s="35">
        <f t="shared" si="48"/>
      </c>
      <c r="AP58" s="35">
        <f t="shared" si="48"/>
      </c>
      <c r="AQ58" s="35">
        <f t="shared" si="48"/>
      </c>
      <c r="AR58" s="33">
        <f t="shared" si="38"/>
        <v>0</v>
      </c>
      <c r="AS58" s="33">
        <f t="shared" si="39"/>
        <v>0</v>
      </c>
      <c r="AT58" s="33">
        <f t="shared" si="40"/>
        <v>0</v>
      </c>
      <c r="AU58" s="208">
        <f t="shared" si="41"/>
        <v>0</v>
      </c>
      <c r="AV58" s="36">
        <f t="shared" si="36"/>
        <v>0</v>
      </c>
      <c r="AW58" s="35">
        <f t="shared" si="42"/>
      </c>
      <c r="AY58" s="33"/>
      <c r="AZ58" s="33"/>
      <c r="BA58" s="33"/>
      <c r="BB58" s="33"/>
      <c r="BC58" s="33"/>
      <c r="BD58" s="33"/>
      <c r="BE58" s="33"/>
      <c r="BF58" s="33"/>
      <c r="BG58" s="33"/>
      <c r="BH58" s="33"/>
      <c r="BI58" s="33"/>
      <c r="BJ58" s="33"/>
      <c r="BK58" s="33"/>
      <c r="BL58" s="33"/>
      <c r="BM58" s="33"/>
      <c r="BP58" s="5"/>
      <c r="BQ58" s="134"/>
      <c r="BR58" s="134"/>
      <c r="BS58" s="134"/>
      <c r="BT58" s="134"/>
      <c r="BU58" s="134"/>
      <c r="BV58" s="134"/>
      <c r="BW58" s="134"/>
      <c r="BX58" s="134"/>
      <c r="BY58" s="134"/>
      <c r="BZ58" s="134"/>
    </row>
    <row r="59" spans="1:78" ht="12.75" hidden="1">
      <c r="A59" s="195">
        <f t="shared" si="33"/>
        <v>9</v>
      </c>
      <c r="B59" s="266">
        <f t="shared" si="34"/>
      </c>
      <c r="C59" s="266"/>
      <c r="D59" s="35">
        <f aca="true" t="shared" si="49" ref="D59:AQ59">IF(D$48="","",D14)</f>
      </c>
      <c r="E59" s="35">
        <f t="shared" si="49"/>
      </c>
      <c r="F59" s="35">
        <f t="shared" si="49"/>
      </c>
      <c r="G59" s="35">
        <f t="shared" si="49"/>
      </c>
      <c r="H59" s="35">
        <f t="shared" si="49"/>
      </c>
      <c r="I59" s="35">
        <f t="shared" si="49"/>
      </c>
      <c r="J59" s="35">
        <f t="shared" si="49"/>
      </c>
      <c r="K59" s="35">
        <f t="shared" si="49"/>
      </c>
      <c r="L59" s="35">
        <f t="shared" si="49"/>
      </c>
      <c r="M59" s="35">
        <f t="shared" si="49"/>
      </c>
      <c r="N59" s="35">
        <f t="shared" si="49"/>
      </c>
      <c r="O59" s="35">
        <f t="shared" si="49"/>
      </c>
      <c r="P59" s="35">
        <f t="shared" si="49"/>
      </c>
      <c r="Q59" s="35">
        <f t="shared" si="49"/>
      </c>
      <c r="R59" s="35">
        <f t="shared" si="49"/>
      </c>
      <c r="S59" s="35">
        <f t="shared" si="49"/>
      </c>
      <c r="T59" s="35">
        <f t="shared" si="49"/>
      </c>
      <c r="U59" s="35">
        <f t="shared" si="49"/>
      </c>
      <c r="V59" s="35">
        <f t="shared" si="49"/>
      </c>
      <c r="W59" s="35">
        <f t="shared" si="49"/>
      </c>
      <c r="X59" s="35">
        <f t="shared" si="49"/>
      </c>
      <c r="Y59" s="35">
        <f t="shared" si="49"/>
      </c>
      <c r="Z59" s="35">
        <f t="shared" si="49"/>
      </c>
      <c r="AA59" s="35">
        <f t="shared" si="49"/>
      </c>
      <c r="AB59" s="35">
        <f t="shared" si="49"/>
      </c>
      <c r="AC59" s="35">
        <f t="shared" si="49"/>
      </c>
      <c r="AD59" s="35">
        <f t="shared" si="49"/>
      </c>
      <c r="AE59" s="35">
        <f t="shared" si="49"/>
      </c>
      <c r="AF59" s="35">
        <f t="shared" si="49"/>
      </c>
      <c r="AG59" s="35">
        <f t="shared" si="49"/>
      </c>
      <c r="AH59" s="35">
        <f t="shared" si="49"/>
      </c>
      <c r="AI59" s="35">
        <f t="shared" si="49"/>
      </c>
      <c r="AJ59" s="35">
        <f t="shared" si="49"/>
      </c>
      <c r="AK59" s="35">
        <f t="shared" si="49"/>
      </c>
      <c r="AL59" s="35">
        <f t="shared" si="49"/>
      </c>
      <c r="AM59" s="35">
        <f t="shared" si="49"/>
      </c>
      <c r="AN59" s="35">
        <f t="shared" si="49"/>
      </c>
      <c r="AO59" s="35">
        <f t="shared" si="49"/>
      </c>
      <c r="AP59" s="35">
        <f t="shared" si="49"/>
      </c>
      <c r="AQ59" s="35">
        <f t="shared" si="49"/>
      </c>
      <c r="AR59" s="33">
        <f t="shared" si="38"/>
        <v>0</v>
      </c>
      <c r="AS59" s="33">
        <f t="shared" si="39"/>
        <v>0</v>
      </c>
      <c r="AT59" s="33">
        <f t="shared" si="40"/>
        <v>0</v>
      </c>
      <c r="AU59" s="208">
        <f t="shared" si="41"/>
        <v>0</v>
      </c>
      <c r="AV59" s="36">
        <f t="shared" si="36"/>
        <v>0</v>
      </c>
      <c r="AW59" s="35">
        <f t="shared" si="42"/>
      </c>
      <c r="AY59" s="33"/>
      <c r="AZ59" s="33"/>
      <c r="BA59" s="33"/>
      <c r="BB59" s="33"/>
      <c r="BC59" s="33"/>
      <c r="BD59" s="33"/>
      <c r="BE59" s="33"/>
      <c r="BF59" s="33"/>
      <c r="BG59" s="33"/>
      <c r="BH59" s="33"/>
      <c r="BI59" s="33"/>
      <c r="BJ59" s="33"/>
      <c r="BK59" s="33"/>
      <c r="BL59" s="33"/>
      <c r="BM59" s="33"/>
      <c r="BP59" s="5"/>
      <c r="BQ59" s="134"/>
      <c r="BR59" s="134"/>
      <c r="BS59" s="134"/>
      <c r="BT59" s="134"/>
      <c r="BU59" s="134"/>
      <c r="BV59" s="134"/>
      <c r="BW59" s="134"/>
      <c r="BX59" s="134"/>
      <c r="BY59" s="134"/>
      <c r="BZ59" s="134"/>
    </row>
    <row r="60" spans="1:78" ht="12.75" hidden="1">
      <c r="A60" s="195">
        <f t="shared" si="33"/>
        <v>10</v>
      </c>
      <c r="B60" s="266">
        <f t="shared" si="34"/>
      </c>
      <c r="C60" s="266"/>
      <c r="D60" s="35">
        <f aca="true" t="shared" si="50" ref="D60:AQ60">IF(D$48="","",D15)</f>
      </c>
      <c r="E60" s="35">
        <f t="shared" si="50"/>
      </c>
      <c r="F60" s="35">
        <f t="shared" si="50"/>
      </c>
      <c r="G60" s="35">
        <f t="shared" si="50"/>
      </c>
      <c r="H60" s="35">
        <f t="shared" si="50"/>
      </c>
      <c r="I60" s="35">
        <f t="shared" si="50"/>
      </c>
      <c r="J60" s="35">
        <f t="shared" si="50"/>
      </c>
      <c r="K60" s="35">
        <f t="shared" si="50"/>
      </c>
      <c r="L60" s="35">
        <f t="shared" si="50"/>
      </c>
      <c r="M60" s="35">
        <f t="shared" si="50"/>
      </c>
      <c r="N60" s="35">
        <f t="shared" si="50"/>
      </c>
      <c r="O60" s="35">
        <f t="shared" si="50"/>
      </c>
      <c r="P60" s="35">
        <f t="shared" si="50"/>
      </c>
      <c r="Q60" s="35">
        <f t="shared" si="50"/>
      </c>
      <c r="R60" s="35">
        <f t="shared" si="50"/>
      </c>
      <c r="S60" s="35">
        <f t="shared" si="50"/>
      </c>
      <c r="T60" s="35">
        <f t="shared" si="50"/>
      </c>
      <c r="U60" s="35">
        <f t="shared" si="50"/>
      </c>
      <c r="V60" s="35">
        <f t="shared" si="50"/>
      </c>
      <c r="W60" s="35">
        <f t="shared" si="50"/>
      </c>
      <c r="X60" s="35">
        <f t="shared" si="50"/>
      </c>
      <c r="Y60" s="35">
        <f t="shared" si="50"/>
      </c>
      <c r="Z60" s="35">
        <f t="shared" si="50"/>
      </c>
      <c r="AA60" s="35">
        <f t="shared" si="50"/>
      </c>
      <c r="AB60" s="35">
        <f t="shared" si="50"/>
      </c>
      <c r="AC60" s="35">
        <f t="shared" si="50"/>
      </c>
      <c r="AD60" s="35">
        <f t="shared" si="50"/>
      </c>
      <c r="AE60" s="35">
        <f t="shared" si="50"/>
      </c>
      <c r="AF60" s="35">
        <f t="shared" si="50"/>
      </c>
      <c r="AG60" s="35">
        <f t="shared" si="50"/>
      </c>
      <c r="AH60" s="35">
        <f t="shared" si="50"/>
      </c>
      <c r="AI60" s="35">
        <f t="shared" si="50"/>
      </c>
      <c r="AJ60" s="35">
        <f t="shared" si="50"/>
      </c>
      <c r="AK60" s="35">
        <f t="shared" si="50"/>
      </c>
      <c r="AL60" s="35">
        <f t="shared" si="50"/>
      </c>
      <c r="AM60" s="35">
        <f t="shared" si="50"/>
      </c>
      <c r="AN60" s="35">
        <f t="shared" si="50"/>
      </c>
      <c r="AO60" s="35">
        <f t="shared" si="50"/>
      </c>
      <c r="AP60" s="35">
        <f t="shared" si="50"/>
      </c>
      <c r="AQ60" s="35">
        <f t="shared" si="50"/>
      </c>
      <c r="AR60" s="33">
        <f t="shared" si="38"/>
        <v>0</v>
      </c>
      <c r="AS60" s="33">
        <f t="shared" si="39"/>
        <v>0</v>
      </c>
      <c r="AT60" s="33">
        <f t="shared" si="40"/>
        <v>0</v>
      </c>
      <c r="AU60" s="208">
        <f t="shared" si="41"/>
        <v>0</v>
      </c>
      <c r="AV60" s="36">
        <f t="shared" si="36"/>
        <v>0</v>
      </c>
      <c r="AW60" s="35">
        <f t="shared" si="42"/>
      </c>
      <c r="AY60" s="33"/>
      <c r="AZ60" s="33"/>
      <c r="BA60" s="33"/>
      <c r="BB60" s="33"/>
      <c r="BC60" s="33"/>
      <c r="BD60" s="33"/>
      <c r="BE60" s="33"/>
      <c r="BF60" s="33"/>
      <c r="BG60" s="33"/>
      <c r="BH60" s="33"/>
      <c r="BI60" s="33"/>
      <c r="BJ60" s="33"/>
      <c r="BK60" s="33"/>
      <c r="BL60" s="33"/>
      <c r="BM60" s="33"/>
      <c r="BP60" s="5"/>
      <c r="BQ60" s="134"/>
      <c r="BR60" s="134"/>
      <c r="BS60" s="134"/>
      <c r="BT60" s="134"/>
      <c r="BU60" s="134"/>
      <c r="BV60" s="134"/>
      <c r="BW60" s="134"/>
      <c r="BX60" s="134"/>
      <c r="BY60" s="134"/>
      <c r="BZ60" s="134"/>
    </row>
    <row r="61" spans="1:78" ht="12.75" hidden="1">
      <c r="A61" s="195">
        <f t="shared" si="33"/>
        <v>11</v>
      </c>
      <c r="B61" s="266">
        <f t="shared" si="34"/>
      </c>
      <c r="C61" s="266"/>
      <c r="D61" s="35">
        <f aca="true" t="shared" si="51" ref="D61:AQ61">IF(D$48="","",D16)</f>
      </c>
      <c r="E61" s="35">
        <f t="shared" si="51"/>
      </c>
      <c r="F61" s="35">
        <f t="shared" si="51"/>
      </c>
      <c r="G61" s="35">
        <f t="shared" si="51"/>
      </c>
      <c r="H61" s="35">
        <f t="shared" si="51"/>
      </c>
      <c r="I61" s="35">
        <f t="shared" si="51"/>
      </c>
      <c r="J61" s="35">
        <f t="shared" si="51"/>
      </c>
      <c r="K61" s="35">
        <f t="shared" si="51"/>
      </c>
      <c r="L61" s="35">
        <f t="shared" si="51"/>
      </c>
      <c r="M61" s="35">
        <f t="shared" si="51"/>
      </c>
      <c r="N61" s="35">
        <f t="shared" si="51"/>
      </c>
      <c r="O61" s="35">
        <f t="shared" si="51"/>
      </c>
      <c r="P61" s="35">
        <f t="shared" si="51"/>
      </c>
      <c r="Q61" s="35">
        <f t="shared" si="51"/>
      </c>
      <c r="R61" s="35">
        <f t="shared" si="51"/>
      </c>
      <c r="S61" s="35">
        <f t="shared" si="51"/>
      </c>
      <c r="T61" s="35">
        <f t="shared" si="51"/>
      </c>
      <c r="U61" s="35">
        <f t="shared" si="51"/>
      </c>
      <c r="V61" s="35">
        <f t="shared" si="51"/>
      </c>
      <c r="W61" s="35">
        <f t="shared" si="51"/>
      </c>
      <c r="X61" s="35">
        <f t="shared" si="51"/>
      </c>
      <c r="Y61" s="35">
        <f t="shared" si="51"/>
      </c>
      <c r="Z61" s="35">
        <f t="shared" si="51"/>
      </c>
      <c r="AA61" s="35">
        <f t="shared" si="51"/>
      </c>
      <c r="AB61" s="35">
        <f t="shared" si="51"/>
      </c>
      <c r="AC61" s="35">
        <f t="shared" si="51"/>
      </c>
      <c r="AD61" s="35">
        <f t="shared" si="51"/>
      </c>
      <c r="AE61" s="35">
        <f t="shared" si="51"/>
      </c>
      <c r="AF61" s="35">
        <f t="shared" si="51"/>
      </c>
      <c r="AG61" s="35">
        <f t="shared" si="51"/>
      </c>
      <c r="AH61" s="35">
        <f t="shared" si="51"/>
      </c>
      <c r="AI61" s="35">
        <f t="shared" si="51"/>
      </c>
      <c r="AJ61" s="35">
        <f t="shared" si="51"/>
      </c>
      <c r="AK61" s="35">
        <f t="shared" si="51"/>
      </c>
      <c r="AL61" s="35">
        <f t="shared" si="51"/>
      </c>
      <c r="AM61" s="35">
        <f t="shared" si="51"/>
      </c>
      <c r="AN61" s="35">
        <f t="shared" si="51"/>
      </c>
      <c r="AO61" s="35">
        <f t="shared" si="51"/>
      </c>
      <c r="AP61" s="35">
        <f t="shared" si="51"/>
      </c>
      <c r="AQ61" s="35">
        <f t="shared" si="51"/>
      </c>
      <c r="AR61" s="33">
        <f t="shared" si="38"/>
        <v>0</v>
      </c>
      <c r="AS61" s="33">
        <f t="shared" si="39"/>
        <v>0</v>
      </c>
      <c r="AT61" s="33">
        <f t="shared" si="40"/>
        <v>0</v>
      </c>
      <c r="AU61" s="208">
        <f t="shared" si="41"/>
        <v>0</v>
      </c>
      <c r="AV61" s="36">
        <f t="shared" si="36"/>
        <v>0</v>
      </c>
      <c r="AW61" s="35">
        <f t="shared" si="42"/>
      </c>
      <c r="AY61" s="33"/>
      <c r="AZ61" s="33"/>
      <c r="BA61" s="33"/>
      <c r="BB61" s="33"/>
      <c r="BC61" s="33"/>
      <c r="BD61" s="33"/>
      <c r="BE61" s="33"/>
      <c r="BF61" s="33"/>
      <c r="BG61" s="33"/>
      <c r="BH61" s="33"/>
      <c r="BI61" s="33"/>
      <c r="BJ61" s="33"/>
      <c r="BK61" s="33"/>
      <c r="BL61" s="33"/>
      <c r="BM61" s="33"/>
      <c r="BP61" s="5"/>
      <c r="BQ61" s="134"/>
      <c r="BR61" s="134"/>
      <c r="BS61" s="134"/>
      <c r="BT61" s="134"/>
      <c r="BU61" s="134"/>
      <c r="BV61" s="134"/>
      <c r="BW61" s="134"/>
      <c r="BX61" s="134"/>
      <c r="BY61" s="134"/>
      <c r="BZ61" s="134"/>
    </row>
    <row r="62" spans="1:78" ht="12.75" hidden="1">
      <c r="A62" s="195">
        <f t="shared" si="33"/>
        <v>12</v>
      </c>
      <c r="B62" s="266">
        <f t="shared" si="34"/>
      </c>
      <c r="C62" s="266"/>
      <c r="D62" s="35">
        <f aca="true" t="shared" si="52" ref="D62:AQ62">IF(D$48="","",D17)</f>
      </c>
      <c r="E62" s="35">
        <f t="shared" si="52"/>
      </c>
      <c r="F62" s="35">
        <f t="shared" si="52"/>
      </c>
      <c r="G62" s="35">
        <f t="shared" si="52"/>
      </c>
      <c r="H62" s="35">
        <f t="shared" si="52"/>
      </c>
      <c r="I62" s="35">
        <f t="shared" si="52"/>
      </c>
      <c r="J62" s="35">
        <f t="shared" si="52"/>
      </c>
      <c r="K62" s="35">
        <f t="shared" si="52"/>
      </c>
      <c r="L62" s="35">
        <f t="shared" si="52"/>
      </c>
      <c r="M62" s="35">
        <f t="shared" si="52"/>
      </c>
      <c r="N62" s="35">
        <f t="shared" si="52"/>
      </c>
      <c r="O62" s="35">
        <f t="shared" si="52"/>
      </c>
      <c r="P62" s="35">
        <f t="shared" si="52"/>
      </c>
      <c r="Q62" s="35">
        <f t="shared" si="52"/>
      </c>
      <c r="R62" s="35">
        <f t="shared" si="52"/>
      </c>
      <c r="S62" s="35">
        <f t="shared" si="52"/>
      </c>
      <c r="T62" s="35">
        <f t="shared" si="52"/>
      </c>
      <c r="U62" s="35">
        <f t="shared" si="52"/>
      </c>
      <c r="V62" s="35">
        <f t="shared" si="52"/>
      </c>
      <c r="W62" s="35">
        <f t="shared" si="52"/>
      </c>
      <c r="X62" s="35">
        <f t="shared" si="52"/>
      </c>
      <c r="Y62" s="35">
        <f t="shared" si="52"/>
      </c>
      <c r="Z62" s="35">
        <f t="shared" si="52"/>
      </c>
      <c r="AA62" s="35">
        <f t="shared" si="52"/>
      </c>
      <c r="AB62" s="35">
        <f t="shared" si="52"/>
      </c>
      <c r="AC62" s="35">
        <f t="shared" si="52"/>
      </c>
      <c r="AD62" s="35">
        <f t="shared" si="52"/>
      </c>
      <c r="AE62" s="35">
        <f t="shared" si="52"/>
      </c>
      <c r="AF62" s="35">
        <f t="shared" si="52"/>
      </c>
      <c r="AG62" s="35">
        <f t="shared" si="52"/>
      </c>
      <c r="AH62" s="35">
        <f t="shared" si="52"/>
      </c>
      <c r="AI62" s="35">
        <f t="shared" si="52"/>
      </c>
      <c r="AJ62" s="35">
        <f t="shared" si="52"/>
      </c>
      <c r="AK62" s="35">
        <f t="shared" si="52"/>
      </c>
      <c r="AL62" s="35">
        <f t="shared" si="52"/>
      </c>
      <c r="AM62" s="35">
        <f t="shared" si="52"/>
      </c>
      <c r="AN62" s="35">
        <f t="shared" si="52"/>
      </c>
      <c r="AO62" s="35">
        <f t="shared" si="52"/>
      </c>
      <c r="AP62" s="35">
        <f t="shared" si="52"/>
      </c>
      <c r="AQ62" s="35">
        <f t="shared" si="52"/>
      </c>
      <c r="AR62" s="33">
        <f t="shared" si="38"/>
        <v>0</v>
      </c>
      <c r="AS62" s="33">
        <f t="shared" si="39"/>
        <v>0</v>
      </c>
      <c r="AT62" s="33">
        <f t="shared" si="40"/>
        <v>0</v>
      </c>
      <c r="AU62" s="208">
        <f t="shared" si="41"/>
        <v>0</v>
      </c>
      <c r="AV62" s="36">
        <f t="shared" si="36"/>
        <v>0</v>
      </c>
      <c r="AW62" s="35">
        <f t="shared" si="42"/>
      </c>
      <c r="AY62" s="33"/>
      <c r="AZ62" s="33"/>
      <c r="BA62" s="33"/>
      <c r="BB62" s="33"/>
      <c r="BC62" s="33"/>
      <c r="BD62" s="33"/>
      <c r="BE62" s="33"/>
      <c r="BF62" s="33"/>
      <c r="BG62" s="33"/>
      <c r="BH62" s="33"/>
      <c r="BI62" s="33"/>
      <c r="BJ62" s="33"/>
      <c r="BK62" s="33"/>
      <c r="BL62" s="33"/>
      <c r="BM62" s="33"/>
      <c r="BP62" s="5"/>
      <c r="BQ62" s="134"/>
      <c r="BR62" s="134"/>
      <c r="BS62" s="134"/>
      <c r="BT62" s="134"/>
      <c r="BU62" s="134"/>
      <c r="BV62" s="134"/>
      <c r="BW62" s="134"/>
      <c r="BX62" s="134"/>
      <c r="BY62" s="134"/>
      <c r="BZ62" s="134"/>
    </row>
    <row r="63" spans="1:78" ht="12.75" hidden="1">
      <c r="A63" s="195">
        <f t="shared" si="33"/>
        <v>13</v>
      </c>
      <c r="B63" s="266">
        <f t="shared" si="34"/>
      </c>
      <c r="C63" s="266"/>
      <c r="D63" s="35">
        <f aca="true" t="shared" si="53" ref="D63:AQ63">IF(D$48="","",D18)</f>
      </c>
      <c r="E63" s="35">
        <f t="shared" si="53"/>
      </c>
      <c r="F63" s="35">
        <f t="shared" si="53"/>
      </c>
      <c r="G63" s="35">
        <f t="shared" si="53"/>
      </c>
      <c r="H63" s="35">
        <f t="shared" si="53"/>
      </c>
      <c r="I63" s="35">
        <f t="shared" si="53"/>
      </c>
      <c r="J63" s="35">
        <f t="shared" si="53"/>
      </c>
      <c r="K63" s="35">
        <f t="shared" si="53"/>
      </c>
      <c r="L63" s="35">
        <f t="shared" si="53"/>
      </c>
      <c r="M63" s="35">
        <f t="shared" si="53"/>
      </c>
      <c r="N63" s="35">
        <f t="shared" si="53"/>
      </c>
      <c r="O63" s="35">
        <f t="shared" si="53"/>
      </c>
      <c r="P63" s="35">
        <f t="shared" si="53"/>
      </c>
      <c r="Q63" s="35">
        <f t="shared" si="53"/>
      </c>
      <c r="R63" s="35">
        <f t="shared" si="53"/>
      </c>
      <c r="S63" s="35">
        <f t="shared" si="53"/>
      </c>
      <c r="T63" s="35">
        <f t="shared" si="53"/>
      </c>
      <c r="U63" s="35">
        <f t="shared" si="53"/>
      </c>
      <c r="V63" s="35">
        <f t="shared" si="53"/>
      </c>
      <c r="W63" s="35">
        <f t="shared" si="53"/>
      </c>
      <c r="X63" s="35">
        <f t="shared" si="53"/>
      </c>
      <c r="Y63" s="35">
        <f t="shared" si="53"/>
      </c>
      <c r="Z63" s="35">
        <f t="shared" si="53"/>
      </c>
      <c r="AA63" s="35">
        <f t="shared" si="53"/>
      </c>
      <c r="AB63" s="35">
        <f t="shared" si="53"/>
      </c>
      <c r="AC63" s="35">
        <f t="shared" si="53"/>
      </c>
      <c r="AD63" s="35">
        <f t="shared" si="53"/>
      </c>
      <c r="AE63" s="35">
        <f t="shared" si="53"/>
      </c>
      <c r="AF63" s="35">
        <f t="shared" si="53"/>
      </c>
      <c r="AG63" s="35">
        <f t="shared" si="53"/>
      </c>
      <c r="AH63" s="35">
        <f t="shared" si="53"/>
      </c>
      <c r="AI63" s="35">
        <f t="shared" si="53"/>
      </c>
      <c r="AJ63" s="35">
        <f t="shared" si="53"/>
      </c>
      <c r="AK63" s="35">
        <f t="shared" si="53"/>
      </c>
      <c r="AL63" s="35">
        <f t="shared" si="53"/>
      </c>
      <c r="AM63" s="35">
        <f t="shared" si="53"/>
      </c>
      <c r="AN63" s="35">
        <f t="shared" si="53"/>
      </c>
      <c r="AO63" s="35">
        <f t="shared" si="53"/>
      </c>
      <c r="AP63" s="35">
        <f t="shared" si="53"/>
      </c>
      <c r="AQ63" s="35">
        <f t="shared" si="53"/>
      </c>
      <c r="AR63" s="33">
        <f t="shared" si="38"/>
        <v>0</v>
      </c>
      <c r="AS63" s="33">
        <f t="shared" si="39"/>
        <v>0</v>
      </c>
      <c r="AT63" s="33">
        <f t="shared" si="40"/>
        <v>0</v>
      </c>
      <c r="AU63" s="208">
        <f t="shared" si="41"/>
        <v>0</v>
      </c>
      <c r="AV63" s="36">
        <f t="shared" si="36"/>
        <v>0</v>
      </c>
      <c r="AW63" s="35">
        <f t="shared" si="42"/>
      </c>
      <c r="AY63" s="33"/>
      <c r="AZ63" s="33"/>
      <c r="BA63" s="33"/>
      <c r="BB63" s="33"/>
      <c r="BC63" s="33"/>
      <c r="BD63" s="33"/>
      <c r="BE63" s="33"/>
      <c r="BF63" s="33"/>
      <c r="BG63" s="33"/>
      <c r="BH63" s="33"/>
      <c r="BI63" s="33"/>
      <c r="BJ63" s="33"/>
      <c r="BK63" s="33"/>
      <c r="BL63" s="33"/>
      <c r="BM63" s="33"/>
      <c r="BP63" s="5"/>
      <c r="BQ63" s="134"/>
      <c r="BR63" s="134"/>
      <c r="BS63" s="134"/>
      <c r="BT63" s="134"/>
      <c r="BU63" s="134"/>
      <c r="BV63" s="134"/>
      <c r="BW63" s="134"/>
      <c r="BX63" s="134"/>
      <c r="BY63" s="134"/>
      <c r="BZ63" s="134"/>
    </row>
    <row r="64" spans="1:78" ht="12.75" hidden="1">
      <c r="A64" s="195">
        <f t="shared" si="33"/>
        <v>14</v>
      </c>
      <c r="B64" s="266">
        <f t="shared" si="34"/>
      </c>
      <c r="C64" s="266"/>
      <c r="D64" s="35">
        <f aca="true" t="shared" si="54" ref="D64:AQ64">IF(D$48="","",D19)</f>
      </c>
      <c r="E64" s="35">
        <f t="shared" si="54"/>
      </c>
      <c r="F64" s="35">
        <f t="shared" si="54"/>
      </c>
      <c r="G64" s="35">
        <f t="shared" si="54"/>
      </c>
      <c r="H64" s="35">
        <f t="shared" si="54"/>
      </c>
      <c r="I64" s="35">
        <f t="shared" si="54"/>
      </c>
      <c r="J64" s="35">
        <f t="shared" si="54"/>
      </c>
      <c r="K64" s="35">
        <f t="shared" si="54"/>
      </c>
      <c r="L64" s="35">
        <f t="shared" si="54"/>
      </c>
      <c r="M64" s="35">
        <f t="shared" si="54"/>
      </c>
      <c r="N64" s="35">
        <f t="shared" si="54"/>
      </c>
      <c r="O64" s="35">
        <f t="shared" si="54"/>
      </c>
      <c r="P64" s="35">
        <f t="shared" si="54"/>
      </c>
      <c r="Q64" s="35">
        <f t="shared" si="54"/>
      </c>
      <c r="R64" s="35">
        <f t="shared" si="54"/>
      </c>
      <c r="S64" s="35">
        <f t="shared" si="54"/>
      </c>
      <c r="T64" s="35">
        <f t="shared" si="54"/>
      </c>
      <c r="U64" s="35">
        <f t="shared" si="54"/>
      </c>
      <c r="V64" s="35">
        <f t="shared" si="54"/>
      </c>
      <c r="W64" s="35">
        <f t="shared" si="54"/>
      </c>
      <c r="X64" s="35">
        <f t="shared" si="54"/>
      </c>
      <c r="Y64" s="35">
        <f t="shared" si="54"/>
      </c>
      <c r="Z64" s="35">
        <f t="shared" si="54"/>
      </c>
      <c r="AA64" s="35">
        <f t="shared" si="54"/>
      </c>
      <c r="AB64" s="35">
        <f t="shared" si="54"/>
      </c>
      <c r="AC64" s="35">
        <f t="shared" si="54"/>
      </c>
      <c r="AD64" s="35">
        <f t="shared" si="54"/>
      </c>
      <c r="AE64" s="35">
        <f t="shared" si="54"/>
      </c>
      <c r="AF64" s="35">
        <f t="shared" si="54"/>
      </c>
      <c r="AG64" s="35">
        <f t="shared" si="54"/>
      </c>
      <c r="AH64" s="35">
        <f t="shared" si="54"/>
      </c>
      <c r="AI64" s="35">
        <f t="shared" si="54"/>
      </c>
      <c r="AJ64" s="35">
        <f t="shared" si="54"/>
      </c>
      <c r="AK64" s="35">
        <f t="shared" si="54"/>
      </c>
      <c r="AL64" s="35">
        <f t="shared" si="54"/>
      </c>
      <c r="AM64" s="35">
        <f t="shared" si="54"/>
      </c>
      <c r="AN64" s="35">
        <f t="shared" si="54"/>
      </c>
      <c r="AO64" s="35">
        <f t="shared" si="54"/>
      </c>
      <c r="AP64" s="35">
        <f t="shared" si="54"/>
      </c>
      <c r="AQ64" s="35">
        <f t="shared" si="54"/>
      </c>
      <c r="AR64" s="33">
        <f t="shared" si="38"/>
        <v>0</v>
      </c>
      <c r="AS64" s="33">
        <f t="shared" si="39"/>
        <v>0</v>
      </c>
      <c r="AT64" s="33">
        <f t="shared" si="40"/>
        <v>0</v>
      </c>
      <c r="AU64" s="208">
        <f t="shared" si="41"/>
        <v>0</v>
      </c>
      <c r="AV64" s="36">
        <f t="shared" si="36"/>
        <v>0</v>
      </c>
      <c r="AW64" s="35">
        <f t="shared" si="42"/>
      </c>
      <c r="AY64" s="33"/>
      <c r="AZ64" s="33"/>
      <c r="BA64" s="33"/>
      <c r="BB64" s="33"/>
      <c r="BC64" s="33"/>
      <c r="BD64" s="33"/>
      <c r="BE64" s="33"/>
      <c r="BF64" s="33"/>
      <c r="BG64" s="33"/>
      <c r="BH64" s="33"/>
      <c r="BI64" s="33"/>
      <c r="BJ64" s="33"/>
      <c r="BK64" s="33"/>
      <c r="BL64" s="33"/>
      <c r="BM64" s="33"/>
      <c r="BP64" s="5"/>
      <c r="BQ64" s="134"/>
      <c r="BR64" s="134"/>
      <c r="BS64" s="134"/>
      <c r="BT64" s="134"/>
      <c r="BU64" s="134"/>
      <c r="BV64" s="134"/>
      <c r="BW64" s="134"/>
      <c r="BX64" s="134"/>
      <c r="BY64" s="134"/>
      <c r="BZ64" s="134"/>
    </row>
    <row r="65" spans="1:78" ht="12.75" hidden="1">
      <c r="A65" s="195">
        <f t="shared" si="33"/>
        <v>15</v>
      </c>
      <c r="B65" s="266">
        <f t="shared" si="34"/>
      </c>
      <c r="C65" s="266"/>
      <c r="D65" s="35">
        <f aca="true" t="shared" si="55" ref="D65:AQ65">IF(D$48="","",D20)</f>
      </c>
      <c r="E65" s="35">
        <f t="shared" si="55"/>
      </c>
      <c r="F65" s="35">
        <f t="shared" si="55"/>
      </c>
      <c r="G65" s="35">
        <f t="shared" si="55"/>
      </c>
      <c r="H65" s="35">
        <f t="shared" si="55"/>
      </c>
      <c r="I65" s="35">
        <f t="shared" si="55"/>
      </c>
      <c r="J65" s="35">
        <f t="shared" si="55"/>
      </c>
      <c r="K65" s="35">
        <f t="shared" si="55"/>
      </c>
      <c r="L65" s="35">
        <f t="shared" si="55"/>
      </c>
      <c r="M65" s="35">
        <f t="shared" si="55"/>
      </c>
      <c r="N65" s="35">
        <f t="shared" si="55"/>
      </c>
      <c r="O65" s="35">
        <f t="shared" si="55"/>
      </c>
      <c r="P65" s="35">
        <f t="shared" si="55"/>
      </c>
      <c r="Q65" s="35">
        <f t="shared" si="55"/>
      </c>
      <c r="R65" s="35">
        <f t="shared" si="55"/>
      </c>
      <c r="S65" s="35">
        <f t="shared" si="55"/>
      </c>
      <c r="T65" s="35">
        <f t="shared" si="55"/>
      </c>
      <c r="U65" s="35">
        <f t="shared" si="55"/>
      </c>
      <c r="V65" s="35">
        <f t="shared" si="55"/>
      </c>
      <c r="W65" s="35">
        <f t="shared" si="55"/>
      </c>
      <c r="X65" s="35">
        <f t="shared" si="55"/>
      </c>
      <c r="Y65" s="35">
        <f t="shared" si="55"/>
      </c>
      <c r="Z65" s="35">
        <f t="shared" si="55"/>
      </c>
      <c r="AA65" s="35">
        <f t="shared" si="55"/>
      </c>
      <c r="AB65" s="35">
        <f t="shared" si="55"/>
      </c>
      <c r="AC65" s="35">
        <f t="shared" si="55"/>
      </c>
      <c r="AD65" s="35">
        <f t="shared" si="55"/>
      </c>
      <c r="AE65" s="35">
        <f t="shared" si="55"/>
      </c>
      <c r="AF65" s="35">
        <f t="shared" si="55"/>
      </c>
      <c r="AG65" s="35">
        <f t="shared" si="55"/>
      </c>
      <c r="AH65" s="35">
        <f t="shared" si="55"/>
      </c>
      <c r="AI65" s="35">
        <f t="shared" si="55"/>
      </c>
      <c r="AJ65" s="35">
        <f t="shared" si="55"/>
      </c>
      <c r="AK65" s="35">
        <f t="shared" si="55"/>
      </c>
      <c r="AL65" s="35">
        <f t="shared" si="55"/>
      </c>
      <c r="AM65" s="35">
        <f t="shared" si="55"/>
      </c>
      <c r="AN65" s="35">
        <f t="shared" si="55"/>
      </c>
      <c r="AO65" s="35">
        <f t="shared" si="55"/>
      </c>
      <c r="AP65" s="35">
        <f t="shared" si="55"/>
      </c>
      <c r="AQ65" s="35">
        <f t="shared" si="55"/>
      </c>
      <c r="AR65" s="33">
        <f t="shared" si="38"/>
        <v>0</v>
      </c>
      <c r="AS65" s="33">
        <f t="shared" si="39"/>
        <v>0</v>
      </c>
      <c r="AT65" s="33">
        <f t="shared" si="40"/>
        <v>0</v>
      </c>
      <c r="AU65" s="208">
        <f t="shared" si="41"/>
        <v>0</v>
      </c>
      <c r="AV65" s="36">
        <f t="shared" si="36"/>
        <v>0</v>
      </c>
      <c r="AW65" s="35">
        <f t="shared" si="42"/>
      </c>
      <c r="AY65" s="33"/>
      <c r="AZ65" s="33"/>
      <c r="BA65" s="33"/>
      <c r="BB65" s="33"/>
      <c r="BC65" s="33"/>
      <c r="BD65" s="33"/>
      <c r="BE65" s="33"/>
      <c r="BF65" s="33"/>
      <c r="BG65" s="33"/>
      <c r="BH65" s="33"/>
      <c r="BI65" s="33"/>
      <c r="BJ65" s="33"/>
      <c r="BK65" s="33"/>
      <c r="BL65" s="33"/>
      <c r="BM65" s="33"/>
      <c r="BP65" s="5"/>
      <c r="BQ65" s="134"/>
      <c r="BR65" s="134"/>
      <c r="BS65" s="134"/>
      <c r="BT65" s="134"/>
      <c r="BU65" s="134"/>
      <c r="BV65" s="134"/>
      <c r="BW65" s="134"/>
      <c r="BX65" s="134"/>
      <c r="BY65" s="134"/>
      <c r="BZ65" s="134"/>
    </row>
    <row r="66" spans="1:78" ht="12.75" hidden="1">
      <c r="A66" s="195">
        <f t="shared" si="33"/>
        <v>16</v>
      </c>
      <c r="B66" s="266">
        <f t="shared" si="34"/>
      </c>
      <c r="C66" s="266"/>
      <c r="D66" s="35">
        <f aca="true" t="shared" si="56" ref="D66:AQ66">IF(D$48="","",D21)</f>
      </c>
      <c r="E66" s="35">
        <f t="shared" si="56"/>
      </c>
      <c r="F66" s="35">
        <f t="shared" si="56"/>
      </c>
      <c r="G66" s="35">
        <f t="shared" si="56"/>
      </c>
      <c r="H66" s="35">
        <f t="shared" si="56"/>
      </c>
      <c r="I66" s="35">
        <f t="shared" si="56"/>
      </c>
      <c r="J66" s="35">
        <f t="shared" si="56"/>
      </c>
      <c r="K66" s="35">
        <f t="shared" si="56"/>
      </c>
      <c r="L66" s="35">
        <f t="shared" si="56"/>
      </c>
      <c r="M66" s="35">
        <f t="shared" si="56"/>
      </c>
      <c r="N66" s="35">
        <f t="shared" si="56"/>
      </c>
      <c r="O66" s="35">
        <f t="shared" si="56"/>
      </c>
      <c r="P66" s="35">
        <f t="shared" si="56"/>
      </c>
      <c r="Q66" s="35">
        <f t="shared" si="56"/>
      </c>
      <c r="R66" s="35">
        <f t="shared" si="56"/>
      </c>
      <c r="S66" s="35">
        <f t="shared" si="56"/>
      </c>
      <c r="T66" s="35">
        <f t="shared" si="56"/>
      </c>
      <c r="U66" s="35">
        <f t="shared" si="56"/>
      </c>
      <c r="V66" s="35">
        <f t="shared" si="56"/>
      </c>
      <c r="W66" s="35">
        <f t="shared" si="56"/>
      </c>
      <c r="X66" s="35">
        <f t="shared" si="56"/>
      </c>
      <c r="Y66" s="35">
        <f t="shared" si="56"/>
      </c>
      <c r="Z66" s="35">
        <f t="shared" si="56"/>
      </c>
      <c r="AA66" s="35">
        <f t="shared" si="56"/>
      </c>
      <c r="AB66" s="35">
        <f t="shared" si="56"/>
      </c>
      <c r="AC66" s="35">
        <f t="shared" si="56"/>
      </c>
      <c r="AD66" s="35">
        <f t="shared" si="56"/>
      </c>
      <c r="AE66" s="35">
        <f t="shared" si="56"/>
      </c>
      <c r="AF66" s="35">
        <f t="shared" si="56"/>
      </c>
      <c r="AG66" s="35">
        <f t="shared" si="56"/>
      </c>
      <c r="AH66" s="35">
        <f t="shared" si="56"/>
      </c>
      <c r="AI66" s="35">
        <f t="shared" si="56"/>
      </c>
      <c r="AJ66" s="35">
        <f t="shared" si="56"/>
      </c>
      <c r="AK66" s="35">
        <f t="shared" si="56"/>
      </c>
      <c r="AL66" s="35">
        <f t="shared" si="56"/>
      </c>
      <c r="AM66" s="35">
        <f t="shared" si="56"/>
      </c>
      <c r="AN66" s="35">
        <f t="shared" si="56"/>
      </c>
      <c r="AO66" s="35">
        <f t="shared" si="56"/>
      </c>
      <c r="AP66" s="35">
        <f t="shared" si="56"/>
      </c>
      <c r="AQ66" s="35">
        <f t="shared" si="56"/>
      </c>
      <c r="AR66" s="33">
        <f t="shared" si="38"/>
        <v>0</v>
      </c>
      <c r="AS66" s="33">
        <f t="shared" si="39"/>
        <v>0</v>
      </c>
      <c r="AT66" s="33">
        <f t="shared" si="40"/>
        <v>0</v>
      </c>
      <c r="AU66" s="208">
        <f t="shared" si="41"/>
        <v>0</v>
      </c>
      <c r="AV66" s="36">
        <f t="shared" si="36"/>
        <v>0</v>
      </c>
      <c r="AW66" s="35">
        <f t="shared" si="42"/>
      </c>
      <c r="AY66" s="33"/>
      <c r="AZ66" s="33"/>
      <c r="BA66" s="33"/>
      <c r="BB66" s="33"/>
      <c r="BC66" s="33"/>
      <c r="BD66" s="33"/>
      <c r="BE66" s="33"/>
      <c r="BF66" s="33"/>
      <c r="BG66" s="33"/>
      <c r="BH66" s="33"/>
      <c r="BI66" s="33"/>
      <c r="BJ66" s="33"/>
      <c r="BK66" s="33"/>
      <c r="BL66" s="33"/>
      <c r="BM66" s="33"/>
      <c r="BP66" s="5"/>
      <c r="BQ66" s="134"/>
      <c r="BR66" s="134"/>
      <c r="BS66" s="134"/>
      <c r="BT66" s="134"/>
      <c r="BU66" s="134"/>
      <c r="BV66" s="134"/>
      <c r="BW66" s="134"/>
      <c r="BX66" s="134"/>
      <c r="BY66" s="134"/>
      <c r="BZ66" s="134"/>
    </row>
    <row r="67" spans="1:78" ht="12.75" hidden="1">
      <c r="A67" s="195">
        <f t="shared" si="33"/>
        <v>17</v>
      </c>
      <c r="B67" s="266">
        <f t="shared" si="34"/>
      </c>
      <c r="C67" s="266"/>
      <c r="D67" s="35">
        <f aca="true" t="shared" si="57" ref="D67:AQ67">IF(D$48="","",D22)</f>
      </c>
      <c r="E67" s="35">
        <f t="shared" si="57"/>
      </c>
      <c r="F67" s="35">
        <f t="shared" si="57"/>
      </c>
      <c r="G67" s="35">
        <f t="shared" si="57"/>
      </c>
      <c r="H67" s="35">
        <f t="shared" si="57"/>
      </c>
      <c r="I67" s="35">
        <f t="shared" si="57"/>
      </c>
      <c r="J67" s="35">
        <f t="shared" si="57"/>
      </c>
      <c r="K67" s="35">
        <f t="shared" si="57"/>
      </c>
      <c r="L67" s="35">
        <f t="shared" si="57"/>
      </c>
      <c r="M67" s="35">
        <f t="shared" si="57"/>
      </c>
      <c r="N67" s="35">
        <f t="shared" si="57"/>
      </c>
      <c r="O67" s="35">
        <f t="shared" si="57"/>
      </c>
      <c r="P67" s="35">
        <f t="shared" si="57"/>
      </c>
      <c r="Q67" s="35">
        <f t="shared" si="57"/>
      </c>
      <c r="R67" s="35">
        <f t="shared" si="57"/>
      </c>
      <c r="S67" s="35">
        <f t="shared" si="57"/>
      </c>
      <c r="T67" s="35">
        <f t="shared" si="57"/>
      </c>
      <c r="U67" s="35">
        <f t="shared" si="57"/>
      </c>
      <c r="V67" s="35">
        <f t="shared" si="57"/>
      </c>
      <c r="W67" s="35">
        <f t="shared" si="57"/>
      </c>
      <c r="X67" s="35">
        <f t="shared" si="57"/>
      </c>
      <c r="Y67" s="35">
        <f t="shared" si="57"/>
      </c>
      <c r="Z67" s="35">
        <f t="shared" si="57"/>
      </c>
      <c r="AA67" s="35">
        <f t="shared" si="57"/>
      </c>
      <c r="AB67" s="35">
        <f t="shared" si="57"/>
      </c>
      <c r="AC67" s="35">
        <f t="shared" si="57"/>
      </c>
      <c r="AD67" s="35">
        <f t="shared" si="57"/>
      </c>
      <c r="AE67" s="35">
        <f t="shared" si="57"/>
      </c>
      <c r="AF67" s="35">
        <f t="shared" si="57"/>
      </c>
      <c r="AG67" s="35">
        <f t="shared" si="57"/>
      </c>
      <c r="AH67" s="35">
        <f t="shared" si="57"/>
      </c>
      <c r="AI67" s="35">
        <f t="shared" si="57"/>
      </c>
      <c r="AJ67" s="35">
        <f t="shared" si="57"/>
      </c>
      <c r="AK67" s="35">
        <f t="shared" si="57"/>
      </c>
      <c r="AL67" s="35">
        <f t="shared" si="57"/>
      </c>
      <c r="AM67" s="35">
        <f t="shared" si="57"/>
      </c>
      <c r="AN67" s="35">
        <f t="shared" si="57"/>
      </c>
      <c r="AO67" s="35">
        <f t="shared" si="57"/>
      </c>
      <c r="AP67" s="35">
        <f t="shared" si="57"/>
      </c>
      <c r="AQ67" s="35">
        <f t="shared" si="57"/>
      </c>
      <c r="AR67" s="33">
        <f t="shared" si="38"/>
        <v>0</v>
      </c>
      <c r="AS67" s="33">
        <f t="shared" si="39"/>
        <v>0</v>
      </c>
      <c r="AT67" s="33">
        <f t="shared" si="40"/>
        <v>0</v>
      </c>
      <c r="AU67" s="208">
        <f t="shared" si="41"/>
        <v>0</v>
      </c>
      <c r="AV67" s="36">
        <f t="shared" si="36"/>
        <v>0</v>
      </c>
      <c r="AW67" s="35">
        <f t="shared" si="42"/>
      </c>
      <c r="AY67" s="33"/>
      <c r="AZ67" s="33"/>
      <c r="BA67" s="33"/>
      <c r="BB67" s="33"/>
      <c r="BC67" s="33"/>
      <c r="BD67" s="33"/>
      <c r="BE67" s="33"/>
      <c r="BF67" s="33"/>
      <c r="BG67" s="33"/>
      <c r="BH67" s="33"/>
      <c r="BI67" s="33"/>
      <c r="BJ67" s="33"/>
      <c r="BK67" s="33"/>
      <c r="BL67" s="33"/>
      <c r="BM67" s="33"/>
      <c r="BP67" s="5"/>
      <c r="BQ67" s="134"/>
      <c r="BR67" s="134"/>
      <c r="BS67" s="134"/>
      <c r="BT67" s="134"/>
      <c r="BU67" s="134"/>
      <c r="BV67" s="134"/>
      <c r="BW67" s="134"/>
      <c r="BX67" s="134"/>
      <c r="BY67" s="134"/>
      <c r="BZ67" s="134"/>
    </row>
    <row r="68" spans="1:78" ht="12.75" hidden="1">
      <c r="A68" s="195">
        <f t="shared" si="33"/>
        <v>18</v>
      </c>
      <c r="B68" s="266">
        <f t="shared" si="34"/>
      </c>
      <c r="C68" s="266"/>
      <c r="D68" s="35">
        <f aca="true" t="shared" si="58" ref="D68:AQ68">IF(D$48="","",D23)</f>
      </c>
      <c r="E68" s="35">
        <f t="shared" si="58"/>
      </c>
      <c r="F68" s="35">
        <f t="shared" si="58"/>
      </c>
      <c r="G68" s="35">
        <f t="shared" si="58"/>
      </c>
      <c r="H68" s="35">
        <f t="shared" si="58"/>
      </c>
      <c r="I68" s="35">
        <f t="shared" si="58"/>
      </c>
      <c r="J68" s="35">
        <f t="shared" si="58"/>
      </c>
      <c r="K68" s="35">
        <f t="shared" si="58"/>
      </c>
      <c r="L68" s="35">
        <f t="shared" si="58"/>
      </c>
      <c r="M68" s="35">
        <f t="shared" si="58"/>
      </c>
      <c r="N68" s="35">
        <f t="shared" si="58"/>
      </c>
      <c r="O68" s="35">
        <f t="shared" si="58"/>
      </c>
      <c r="P68" s="35">
        <f t="shared" si="58"/>
      </c>
      <c r="Q68" s="35">
        <f t="shared" si="58"/>
      </c>
      <c r="R68" s="35">
        <f t="shared" si="58"/>
      </c>
      <c r="S68" s="35">
        <f t="shared" si="58"/>
      </c>
      <c r="T68" s="35">
        <f t="shared" si="58"/>
      </c>
      <c r="U68" s="35">
        <f t="shared" si="58"/>
      </c>
      <c r="V68" s="35">
        <f t="shared" si="58"/>
      </c>
      <c r="W68" s="35">
        <f t="shared" si="58"/>
      </c>
      <c r="X68" s="35">
        <f t="shared" si="58"/>
      </c>
      <c r="Y68" s="35">
        <f t="shared" si="58"/>
      </c>
      <c r="Z68" s="35">
        <f t="shared" si="58"/>
      </c>
      <c r="AA68" s="35">
        <f t="shared" si="58"/>
      </c>
      <c r="AB68" s="35">
        <f t="shared" si="58"/>
      </c>
      <c r="AC68" s="35">
        <f t="shared" si="58"/>
      </c>
      <c r="AD68" s="35">
        <f t="shared" si="58"/>
      </c>
      <c r="AE68" s="35">
        <f t="shared" si="58"/>
      </c>
      <c r="AF68" s="35">
        <f t="shared" si="58"/>
      </c>
      <c r="AG68" s="35">
        <f t="shared" si="58"/>
      </c>
      <c r="AH68" s="35">
        <f t="shared" si="58"/>
      </c>
      <c r="AI68" s="35">
        <f t="shared" si="58"/>
      </c>
      <c r="AJ68" s="35">
        <f t="shared" si="58"/>
      </c>
      <c r="AK68" s="35">
        <f t="shared" si="58"/>
      </c>
      <c r="AL68" s="35">
        <f t="shared" si="58"/>
      </c>
      <c r="AM68" s="35">
        <f t="shared" si="58"/>
      </c>
      <c r="AN68" s="35">
        <f t="shared" si="58"/>
      </c>
      <c r="AO68" s="35">
        <f t="shared" si="58"/>
      </c>
      <c r="AP68" s="35">
        <f t="shared" si="58"/>
      </c>
      <c r="AQ68" s="35">
        <f t="shared" si="58"/>
      </c>
      <c r="AR68" s="33">
        <f t="shared" si="38"/>
        <v>0</v>
      </c>
      <c r="AS68" s="33">
        <f t="shared" si="39"/>
        <v>0</v>
      </c>
      <c r="AT68" s="33">
        <f t="shared" si="40"/>
        <v>0</v>
      </c>
      <c r="AU68" s="208">
        <f t="shared" si="41"/>
        <v>0</v>
      </c>
      <c r="AV68" s="36">
        <f t="shared" si="36"/>
        <v>0</v>
      </c>
      <c r="AW68" s="35">
        <f t="shared" si="42"/>
      </c>
      <c r="AY68" s="33"/>
      <c r="AZ68" s="33"/>
      <c r="BA68" s="33"/>
      <c r="BB68" s="33"/>
      <c r="BC68" s="33"/>
      <c r="BD68" s="33"/>
      <c r="BE68" s="33"/>
      <c r="BF68" s="33"/>
      <c r="BG68" s="33"/>
      <c r="BH68" s="33"/>
      <c r="BI68" s="33"/>
      <c r="BJ68" s="33"/>
      <c r="BK68" s="33"/>
      <c r="BL68" s="33"/>
      <c r="BM68" s="33"/>
      <c r="BP68" s="5"/>
      <c r="BQ68" s="134"/>
      <c r="BR68" s="134"/>
      <c r="BS68" s="134"/>
      <c r="BT68" s="134"/>
      <c r="BU68" s="134"/>
      <c r="BV68" s="134"/>
      <c r="BW68" s="134"/>
      <c r="BX68" s="134"/>
      <c r="BY68" s="134"/>
      <c r="BZ68" s="134"/>
    </row>
    <row r="69" spans="1:78" ht="12.75" hidden="1">
      <c r="A69" s="195">
        <f t="shared" si="33"/>
        <v>19</v>
      </c>
      <c r="B69" s="266">
        <f t="shared" si="34"/>
      </c>
      <c r="C69" s="266"/>
      <c r="D69" s="35">
        <f aca="true" t="shared" si="59" ref="D69:AQ69">IF(D$48="","",D24)</f>
      </c>
      <c r="E69" s="35">
        <f t="shared" si="59"/>
      </c>
      <c r="F69" s="35">
        <f t="shared" si="59"/>
      </c>
      <c r="G69" s="35">
        <f t="shared" si="59"/>
      </c>
      <c r="H69" s="35">
        <f t="shared" si="59"/>
      </c>
      <c r="I69" s="35">
        <f t="shared" si="59"/>
      </c>
      <c r="J69" s="35">
        <f t="shared" si="59"/>
      </c>
      <c r="K69" s="35">
        <f t="shared" si="59"/>
      </c>
      <c r="L69" s="35">
        <f t="shared" si="59"/>
      </c>
      <c r="M69" s="35">
        <f t="shared" si="59"/>
      </c>
      <c r="N69" s="35">
        <f t="shared" si="59"/>
      </c>
      <c r="O69" s="35">
        <f t="shared" si="59"/>
      </c>
      <c r="P69" s="35">
        <f t="shared" si="59"/>
      </c>
      <c r="Q69" s="35">
        <f t="shared" si="59"/>
      </c>
      <c r="R69" s="35">
        <f t="shared" si="59"/>
      </c>
      <c r="S69" s="35">
        <f t="shared" si="59"/>
      </c>
      <c r="T69" s="35">
        <f t="shared" si="59"/>
      </c>
      <c r="U69" s="35">
        <f t="shared" si="59"/>
      </c>
      <c r="V69" s="35">
        <f t="shared" si="59"/>
      </c>
      <c r="W69" s="35">
        <f t="shared" si="59"/>
      </c>
      <c r="X69" s="35">
        <f t="shared" si="59"/>
      </c>
      <c r="Y69" s="35">
        <f t="shared" si="59"/>
      </c>
      <c r="Z69" s="35">
        <f t="shared" si="59"/>
      </c>
      <c r="AA69" s="35">
        <f t="shared" si="59"/>
      </c>
      <c r="AB69" s="35">
        <f t="shared" si="59"/>
      </c>
      <c r="AC69" s="35">
        <f t="shared" si="59"/>
      </c>
      <c r="AD69" s="35">
        <f t="shared" si="59"/>
      </c>
      <c r="AE69" s="35">
        <f t="shared" si="59"/>
      </c>
      <c r="AF69" s="35">
        <f t="shared" si="59"/>
      </c>
      <c r="AG69" s="35">
        <f t="shared" si="59"/>
      </c>
      <c r="AH69" s="35">
        <f t="shared" si="59"/>
      </c>
      <c r="AI69" s="35">
        <f t="shared" si="59"/>
      </c>
      <c r="AJ69" s="35">
        <f t="shared" si="59"/>
      </c>
      <c r="AK69" s="35">
        <f t="shared" si="59"/>
      </c>
      <c r="AL69" s="35">
        <f t="shared" si="59"/>
      </c>
      <c r="AM69" s="35">
        <f t="shared" si="59"/>
      </c>
      <c r="AN69" s="35">
        <f t="shared" si="59"/>
      </c>
      <c r="AO69" s="35">
        <f t="shared" si="59"/>
      </c>
      <c r="AP69" s="35">
        <f t="shared" si="59"/>
      </c>
      <c r="AQ69" s="35">
        <f t="shared" si="59"/>
      </c>
      <c r="AR69" s="33">
        <f t="shared" si="38"/>
        <v>0</v>
      </c>
      <c r="AS69" s="33">
        <f t="shared" si="39"/>
        <v>0</v>
      </c>
      <c r="AT69" s="33">
        <f t="shared" si="40"/>
        <v>0</v>
      </c>
      <c r="AU69" s="208">
        <f t="shared" si="41"/>
        <v>0</v>
      </c>
      <c r="AV69" s="36">
        <f t="shared" si="36"/>
        <v>0</v>
      </c>
      <c r="AW69" s="35">
        <f t="shared" si="42"/>
      </c>
      <c r="AY69" s="33"/>
      <c r="AZ69" s="33"/>
      <c r="BA69" s="33"/>
      <c r="BB69" s="33"/>
      <c r="BC69" s="33"/>
      <c r="BD69" s="33"/>
      <c r="BE69" s="33"/>
      <c r="BF69" s="33"/>
      <c r="BG69" s="33"/>
      <c r="BH69" s="33"/>
      <c r="BI69" s="33"/>
      <c r="BJ69" s="33"/>
      <c r="BK69" s="33"/>
      <c r="BL69" s="33"/>
      <c r="BM69" s="33"/>
      <c r="BP69" s="5"/>
      <c r="BQ69" s="134"/>
      <c r="BR69" s="134"/>
      <c r="BS69" s="134"/>
      <c r="BT69" s="134"/>
      <c r="BU69" s="134"/>
      <c r="BV69" s="134"/>
      <c r="BW69" s="134"/>
      <c r="BX69" s="134"/>
      <c r="BY69" s="134"/>
      <c r="BZ69" s="134"/>
    </row>
    <row r="70" spans="1:78" ht="12.75" hidden="1">
      <c r="A70" s="195">
        <f t="shared" si="33"/>
        <v>20</v>
      </c>
      <c r="B70" s="266">
        <f t="shared" si="34"/>
      </c>
      <c r="C70" s="266"/>
      <c r="D70" s="35">
        <f aca="true" t="shared" si="60" ref="D70:AQ70">IF(D$48="","",D25)</f>
      </c>
      <c r="E70" s="35">
        <f t="shared" si="60"/>
      </c>
      <c r="F70" s="35">
        <f t="shared" si="60"/>
      </c>
      <c r="G70" s="35">
        <f t="shared" si="60"/>
      </c>
      <c r="H70" s="35">
        <f t="shared" si="60"/>
      </c>
      <c r="I70" s="35">
        <f t="shared" si="60"/>
      </c>
      <c r="J70" s="35">
        <f t="shared" si="60"/>
      </c>
      <c r="K70" s="35">
        <f t="shared" si="60"/>
      </c>
      <c r="L70" s="35">
        <f t="shared" si="60"/>
      </c>
      <c r="M70" s="35">
        <f t="shared" si="60"/>
      </c>
      <c r="N70" s="35">
        <f t="shared" si="60"/>
      </c>
      <c r="O70" s="35">
        <f t="shared" si="60"/>
      </c>
      <c r="P70" s="35">
        <f t="shared" si="60"/>
      </c>
      <c r="Q70" s="35">
        <f t="shared" si="60"/>
      </c>
      <c r="R70" s="35">
        <f t="shared" si="60"/>
      </c>
      <c r="S70" s="35">
        <f t="shared" si="60"/>
      </c>
      <c r="T70" s="35">
        <f t="shared" si="60"/>
      </c>
      <c r="U70" s="35">
        <f t="shared" si="60"/>
      </c>
      <c r="V70" s="35">
        <f t="shared" si="60"/>
      </c>
      <c r="W70" s="35">
        <f t="shared" si="60"/>
      </c>
      <c r="X70" s="35">
        <f t="shared" si="60"/>
      </c>
      <c r="Y70" s="35">
        <f t="shared" si="60"/>
      </c>
      <c r="Z70" s="35">
        <f t="shared" si="60"/>
      </c>
      <c r="AA70" s="35">
        <f t="shared" si="60"/>
      </c>
      <c r="AB70" s="35">
        <f t="shared" si="60"/>
      </c>
      <c r="AC70" s="35">
        <f t="shared" si="60"/>
      </c>
      <c r="AD70" s="35">
        <f t="shared" si="60"/>
      </c>
      <c r="AE70" s="35">
        <f t="shared" si="60"/>
      </c>
      <c r="AF70" s="35">
        <f t="shared" si="60"/>
      </c>
      <c r="AG70" s="35">
        <f t="shared" si="60"/>
      </c>
      <c r="AH70" s="35">
        <f t="shared" si="60"/>
      </c>
      <c r="AI70" s="35">
        <f t="shared" si="60"/>
      </c>
      <c r="AJ70" s="35">
        <f t="shared" si="60"/>
      </c>
      <c r="AK70" s="35">
        <f t="shared" si="60"/>
      </c>
      <c r="AL70" s="35">
        <f t="shared" si="60"/>
      </c>
      <c r="AM70" s="35">
        <f t="shared" si="60"/>
      </c>
      <c r="AN70" s="35">
        <f t="shared" si="60"/>
      </c>
      <c r="AO70" s="35">
        <f t="shared" si="60"/>
      </c>
      <c r="AP70" s="35">
        <f t="shared" si="60"/>
      </c>
      <c r="AQ70" s="35">
        <f t="shared" si="60"/>
      </c>
      <c r="AR70" s="33">
        <f t="shared" si="38"/>
        <v>0</v>
      </c>
      <c r="AS70" s="33">
        <f t="shared" si="39"/>
        <v>0</v>
      </c>
      <c r="AT70" s="33">
        <f t="shared" si="40"/>
        <v>0</v>
      </c>
      <c r="AU70" s="208">
        <f t="shared" si="41"/>
        <v>0</v>
      </c>
      <c r="AV70" s="36">
        <f t="shared" si="36"/>
        <v>0</v>
      </c>
      <c r="AW70" s="35">
        <f t="shared" si="42"/>
      </c>
      <c r="AY70" s="33"/>
      <c r="AZ70" s="33"/>
      <c r="BA70" s="33"/>
      <c r="BB70" s="33"/>
      <c r="BC70" s="33"/>
      <c r="BD70" s="33"/>
      <c r="BE70" s="33"/>
      <c r="BF70" s="33"/>
      <c r="BG70" s="33"/>
      <c r="BH70" s="33"/>
      <c r="BI70" s="33"/>
      <c r="BJ70" s="33"/>
      <c r="BK70" s="33"/>
      <c r="BL70" s="33"/>
      <c r="BM70" s="33"/>
      <c r="BP70" s="5"/>
      <c r="BQ70" s="134"/>
      <c r="BR70" s="134"/>
      <c r="BS70" s="134"/>
      <c r="BT70" s="134"/>
      <c r="BU70" s="134"/>
      <c r="BV70" s="134"/>
      <c r="BW70" s="134"/>
      <c r="BX70" s="134"/>
      <c r="BY70" s="134"/>
      <c r="BZ70" s="134"/>
    </row>
    <row r="71" spans="1:78" ht="12.75" hidden="1">
      <c r="A71" s="195">
        <f t="shared" si="33"/>
        <v>21</v>
      </c>
      <c r="B71" s="266">
        <f t="shared" si="34"/>
      </c>
      <c r="C71" s="266"/>
      <c r="D71" s="35">
        <f aca="true" t="shared" si="61" ref="D71:AQ71">IF(D$48="","",D26)</f>
      </c>
      <c r="E71" s="35">
        <f t="shared" si="61"/>
      </c>
      <c r="F71" s="35">
        <f t="shared" si="61"/>
      </c>
      <c r="G71" s="35">
        <f t="shared" si="61"/>
      </c>
      <c r="H71" s="35">
        <f t="shared" si="61"/>
      </c>
      <c r="I71" s="35">
        <f t="shared" si="61"/>
      </c>
      <c r="J71" s="35">
        <f t="shared" si="61"/>
      </c>
      <c r="K71" s="35">
        <f t="shared" si="61"/>
      </c>
      <c r="L71" s="35">
        <f t="shared" si="61"/>
      </c>
      <c r="M71" s="35">
        <f t="shared" si="61"/>
      </c>
      <c r="N71" s="35">
        <f t="shared" si="61"/>
      </c>
      <c r="O71" s="35">
        <f t="shared" si="61"/>
      </c>
      <c r="P71" s="35">
        <f t="shared" si="61"/>
      </c>
      <c r="Q71" s="35">
        <f t="shared" si="61"/>
      </c>
      <c r="R71" s="35">
        <f t="shared" si="61"/>
      </c>
      <c r="S71" s="35">
        <f t="shared" si="61"/>
      </c>
      <c r="T71" s="35">
        <f t="shared" si="61"/>
      </c>
      <c r="U71" s="35">
        <f t="shared" si="61"/>
      </c>
      <c r="V71" s="35">
        <f t="shared" si="61"/>
      </c>
      <c r="W71" s="35">
        <f t="shared" si="61"/>
      </c>
      <c r="X71" s="35">
        <f t="shared" si="61"/>
      </c>
      <c r="Y71" s="35">
        <f t="shared" si="61"/>
      </c>
      <c r="Z71" s="35">
        <f t="shared" si="61"/>
      </c>
      <c r="AA71" s="35">
        <f t="shared" si="61"/>
      </c>
      <c r="AB71" s="35">
        <f t="shared" si="61"/>
      </c>
      <c r="AC71" s="35">
        <f t="shared" si="61"/>
      </c>
      <c r="AD71" s="35">
        <f t="shared" si="61"/>
      </c>
      <c r="AE71" s="35">
        <f t="shared" si="61"/>
      </c>
      <c r="AF71" s="35">
        <f t="shared" si="61"/>
      </c>
      <c r="AG71" s="35">
        <f t="shared" si="61"/>
      </c>
      <c r="AH71" s="35">
        <f t="shared" si="61"/>
      </c>
      <c r="AI71" s="35">
        <f t="shared" si="61"/>
      </c>
      <c r="AJ71" s="35">
        <f t="shared" si="61"/>
      </c>
      <c r="AK71" s="35">
        <f t="shared" si="61"/>
      </c>
      <c r="AL71" s="35">
        <f t="shared" si="61"/>
      </c>
      <c r="AM71" s="35">
        <f t="shared" si="61"/>
      </c>
      <c r="AN71" s="35">
        <f t="shared" si="61"/>
      </c>
      <c r="AO71" s="35">
        <f t="shared" si="61"/>
      </c>
      <c r="AP71" s="35">
        <f t="shared" si="61"/>
      </c>
      <c r="AQ71" s="35">
        <f t="shared" si="61"/>
      </c>
      <c r="AR71" s="33">
        <f t="shared" si="38"/>
        <v>0</v>
      </c>
      <c r="AS71" s="33">
        <f t="shared" si="39"/>
        <v>0</v>
      </c>
      <c r="AT71" s="33">
        <f t="shared" si="40"/>
        <v>0</v>
      </c>
      <c r="AU71" s="208">
        <f t="shared" si="41"/>
        <v>0</v>
      </c>
      <c r="AV71" s="36">
        <f t="shared" si="36"/>
        <v>0</v>
      </c>
      <c r="AW71" s="35">
        <f t="shared" si="42"/>
      </c>
      <c r="AY71" s="33"/>
      <c r="AZ71" s="33"/>
      <c r="BA71" s="33"/>
      <c r="BB71" s="33"/>
      <c r="BC71" s="33"/>
      <c r="BD71" s="33"/>
      <c r="BE71" s="33"/>
      <c r="BF71" s="33"/>
      <c r="BG71" s="33"/>
      <c r="BH71" s="33"/>
      <c r="BI71" s="33"/>
      <c r="BJ71" s="33"/>
      <c r="BK71" s="33"/>
      <c r="BL71" s="33"/>
      <c r="BM71" s="33"/>
      <c r="BP71" s="5"/>
      <c r="BQ71" s="134"/>
      <c r="BR71" s="134"/>
      <c r="BS71" s="134"/>
      <c r="BT71" s="134"/>
      <c r="BU71" s="134"/>
      <c r="BV71" s="134"/>
      <c r="BW71" s="134"/>
      <c r="BX71" s="134"/>
      <c r="BY71" s="134"/>
      <c r="BZ71" s="134"/>
    </row>
    <row r="72" spans="1:78" ht="12.75" hidden="1">
      <c r="A72" s="195">
        <f t="shared" si="33"/>
        <v>22</v>
      </c>
      <c r="B72" s="266">
        <f t="shared" si="34"/>
      </c>
      <c r="C72" s="266"/>
      <c r="D72" s="35">
        <f aca="true" t="shared" si="62" ref="D72:AQ72">IF(D$48="","",D27)</f>
      </c>
      <c r="E72" s="35">
        <f t="shared" si="62"/>
      </c>
      <c r="F72" s="35">
        <f t="shared" si="62"/>
      </c>
      <c r="G72" s="35">
        <f t="shared" si="62"/>
      </c>
      <c r="H72" s="35">
        <f t="shared" si="62"/>
      </c>
      <c r="I72" s="35">
        <f t="shared" si="62"/>
      </c>
      <c r="J72" s="35">
        <f t="shared" si="62"/>
      </c>
      <c r="K72" s="35">
        <f t="shared" si="62"/>
      </c>
      <c r="L72" s="35">
        <f t="shared" si="62"/>
      </c>
      <c r="M72" s="35">
        <f t="shared" si="62"/>
      </c>
      <c r="N72" s="35">
        <f t="shared" si="62"/>
      </c>
      <c r="O72" s="35">
        <f t="shared" si="62"/>
      </c>
      <c r="P72" s="35">
        <f t="shared" si="62"/>
      </c>
      <c r="Q72" s="35">
        <f t="shared" si="62"/>
      </c>
      <c r="R72" s="35">
        <f t="shared" si="62"/>
      </c>
      <c r="S72" s="35">
        <f t="shared" si="62"/>
      </c>
      <c r="T72" s="35">
        <f t="shared" si="62"/>
      </c>
      <c r="U72" s="35">
        <f t="shared" si="62"/>
      </c>
      <c r="V72" s="35">
        <f t="shared" si="62"/>
      </c>
      <c r="W72" s="35">
        <f t="shared" si="62"/>
      </c>
      <c r="X72" s="35">
        <f t="shared" si="62"/>
      </c>
      <c r="Y72" s="35">
        <f t="shared" si="62"/>
      </c>
      <c r="Z72" s="35">
        <f t="shared" si="62"/>
      </c>
      <c r="AA72" s="35">
        <f t="shared" si="62"/>
      </c>
      <c r="AB72" s="35">
        <f t="shared" si="62"/>
      </c>
      <c r="AC72" s="35">
        <f t="shared" si="62"/>
      </c>
      <c r="AD72" s="35">
        <f t="shared" si="62"/>
      </c>
      <c r="AE72" s="35">
        <f t="shared" si="62"/>
      </c>
      <c r="AF72" s="35">
        <f t="shared" si="62"/>
      </c>
      <c r="AG72" s="35">
        <f t="shared" si="62"/>
      </c>
      <c r="AH72" s="35">
        <f t="shared" si="62"/>
      </c>
      <c r="AI72" s="35">
        <f t="shared" si="62"/>
      </c>
      <c r="AJ72" s="35">
        <f t="shared" si="62"/>
      </c>
      <c r="AK72" s="35">
        <f t="shared" si="62"/>
      </c>
      <c r="AL72" s="35">
        <f t="shared" si="62"/>
      </c>
      <c r="AM72" s="35">
        <f t="shared" si="62"/>
      </c>
      <c r="AN72" s="35">
        <f t="shared" si="62"/>
      </c>
      <c r="AO72" s="35">
        <f t="shared" si="62"/>
      </c>
      <c r="AP72" s="35">
        <f t="shared" si="62"/>
      </c>
      <c r="AQ72" s="35">
        <f t="shared" si="62"/>
      </c>
      <c r="AR72" s="33">
        <f t="shared" si="38"/>
        <v>0</v>
      </c>
      <c r="AS72" s="33">
        <f t="shared" si="39"/>
        <v>0</v>
      </c>
      <c r="AT72" s="33">
        <f t="shared" si="40"/>
        <v>0</v>
      </c>
      <c r="AU72" s="208">
        <f t="shared" si="41"/>
        <v>0</v>
      </c>
      <c r="AV72" s="36">
        <f t="shared" si="36"/>
        <v>0</v>
      </c>
      <c r="AW72" s="35">
        <f t="shared" si="42"/>
      </c>
      <c r="AY72" s="33"/>
      <c r="AZ72" s="33"/>
      <c r="BA72" s="33"/>
      <c r="BB72" s="33"/>
      <c r="BC72" s="33"/>
      <c r="BD72" s="33"/>
      <c r="BE72" s="33"/>
      <c r="BF72" s="33"/>
      <c r="BG72" s="33"/>
      <c r="BH72" s="33"/>
      <c r="BI72" s="33"/>
      <c r="BJ72" s="33"/>
      <c r="BK72" s="33"/>
      <c r="BL72" s="33"/>
      <c r="BM72" s="33"/>
      <c r="BP72" s="5"/>
      <c r="BQ72" s="134"/>
      <c r="BR72" s="134"/>
      <c r="BS72" s="134"/>
      <c r="BT72" s="134"/>
      <c r="BU72" s="134"/>
      <c r="BV72" s="134"/>
      <c r="BW72" s="134"/>
      <c r="BX72" s="134"/>
      <c r="BY72" s="134"/>
      <c r="BZ72" s="134"/>
    </row>
    <row r="73" spans="1:78" ht="12.75" hidden="1">
      <c r="A73" s="195">
        <f t="shared" si="33"/>
        <v>23</v>
      </c>
      <c r="B73" s="266">
        <f t="shared" si="34"/>
      </c>
      <c r="C73" s="266"/>
      <c r="D73" s="35">
        <f aca="true" t="shared" si="63" ref="D73:AQ73">IF(D$48="","",D28)</f>
      </c>
      <c r="E73" s="35">
        <f t="shared" si="63"/>
      </c>
      <c r="F73" s="35">
        <f t="shared" si="63"/>
      </c>
      <c r="G73" s="35">
        <f t="shared" si="63"/>
      </c>
      <c r="H73" s="35">
        <f t="shared" si="63"/>
      </c>
      <c r="I73" s="35">
        <f t="shared" si="63"/>
      </c>
      <c r="J73" s="35">
        <f t="shared" si="63"/>
      </c>
      <c r="K73" s="35">
        <f t="shared" si="63"/>
      </c>
      <c r="L73" s="35">
        <f t="shared" si="63"/>
      </c>
      <c r="M73" s="35">
        <f t="shared" si="63"/>
      </c>
      <c r="N73" s="35">
        <f t="shared" si="63"/>
      </c>
      <c r="O73" s="35">
        <f t="shared" si="63"/>
      </c>
      <c r="P73" s="35">
        <f t="shared" si="63"/>
      </c>
      <c r="Q73" s="35">
        <f t="shared" si="63"/>
      </c>
      <c r="R73" s="35">
        <f t="shared" si="63"/>
      </c>
      <c r="S73" s="35">
        <f t="shared" si="63"/>
      </c>
      <c r="T73" s="35">
        <f t="shared" si="63"/>
      </c>
      <c r="U73" s="35">
        <f t="shared" si="63"/>
      </c>
      <c r="V73" s="35">
        <f t="shared" si="63"/>
      </c>
      <c r="W73" s="35">
        <f t="shared" si="63"/>
      </c>
      <c r="X73" s="35">
        <f t="shared" si="63"/>
      </c>
      <c r="Y73" s="35">
        <f t="shared" si="63"/>
      </c>
      <c r="Z73" s="35">
        <f t="shared" si="63"/>
      </c>
      <c r="AA73" s="35">
        <f t="shared" si="63"/>
      </c>
      <c r="AB73" s="35">
        <f t="shared" si="63"/>
      </c>
      <c r="AC73" s="35">
        <f t="shared" si="63"/>
      </c>
      <c r="AD73" s="35">
        <f t="shared" si="63"/>
      </c>
      <c r="AE73" s="35">
        <f t="shared" si="63"/>
      </c>
      <c r="AF73" s="35">
        <f t="shared" si="63"/>
      </c>
      <c r="AG73" s="35">
        <f t="shared" si="63"/>
      </c>
      <c r="AH73" s="35">
        <f t="shared" si="63"/>
      </c>
      <c r="AI73" s="35">
        <f t="shared" si="63"/>
      </c>
      <c r="AJ73" s="35">
        <f t="shared" si="63"/>
      </c>
      <c r="AK73" s="35">
        <f t="shared" si="63"/>
      </c>
      <c r="AL73" s="35">
        <f t="shared" si="63"/>
      </c>
      <c r="AM73" s="35">
        <f t="shared" si="63"/>
      </c>
      <c r="AN73" s="35">
        <f t="shared" si="63"/>
      </c>
      <c r="AO73" s="35">
        <f t="shared" si="63"/>
      </c>
      <c r="AP73" s="35">
        <f t="shared" si="63"/>
      </c>
      <c r="AQ73" s="35">
        <f t="shared" si="63"/>
      </c>
      <c r="AR73" s="33">
        <f t="shared" si="38"/>
        <v>0</v>
      </c>
      <c r="AS73" s="33">
        <f t="shared" si="39"/>
        <v>0</v>
      </c>
      <c r="AT73" s="33">
        <f t="shared" si="40"/>
        <v>0</v>
      </c>
      <c r="AU73" s="208">
        <f t="shared" si="41"/>
        <v>0</v>
      </c>
      <c r="AV73" s="36">
        <f t="shared" si="36"/>
        <v>0</v>
      </c>
      <c r="AW73" s="35">
        <f t="shared" si="42"/>
      </c>
      <c r="AY73" s="33"/>
      <c r="AZ73" s="33"/>
      <c r="BA73" s="33"/>
      <c r="BB73" s="33"/>
      <c r="BC73" s="33"/>
      <c r="BD73" s="33"/>
      <c r="BE73" s="33"/>
      <c r="BF73" s="33"/>
      <c r="BG73" s="33"/>
      <c r="BH73" s="33"/>
      <c r="BI73" s="33"/>
      <c r="BJ73" s="33"/>
      <c r="BK73" s="33"/>
      <c r="BL73" s="33"/>
      <c r="BM73" s="33"/>
      <c r="BP73" s="5"/>
      <c r="BQ73" s="134"/>
      <c r="BR73" s="134"/>
      <c r="BS73" s="134"/>
      <c r="BT73" s="134"/>
      <c r="BU73" s="134"/>
      <c r="BV73" s="134"/>
      <c r="BW73" s="134"/>
      <c r="BX73" s="134"/>
      <c r="BY73" s="134"/>
      <c r="BZ73" s="134"/>
    </row>
    <row r="74" spans="1:78" ht="12.75" hidden="1">
      <c r="A74" s="195">
        <f t="shared" si="33"/>
        <v>24</v>
      </c>
      <c r="B74" s="266">
        <f t="shared" si="34"/>
      </c>
      <c r="C74" s="266"/>
      <c r="D74" s="35">
        <f aca="true" t="shared" si="64" ref="D74:AQ74">IF(D$48="","",D29)</f>
      </c>
      <c r="E74" s="35">
        <f t="shared" si="64"/>
      </c>
      <c r="F74" s="35">
        <f t="shared" si="64"/>
      </c>
      <c r="G74" s="35">
        <f t="shared" si="64"/>
      </c>
      <c r="H74" s="35">
        <f t="shared" si="64"/>
      </c>
      <c r="I74" s="35">
        <f t="shared" si="64"/>
      </c>
      <c r="J74" s="35">
        <f t="shared" si="64"/>
      </c>
      <c r="K74" s="35">
        <f t="shared" si="64"/>
      </c>
      <c r="L74" s="35">
        <f t="shared" si="64"/>
      </c>
      <c r="M74" s="35">
        <f t="shared" si="64"/>
      </c>
      <c r="N74" s="35">
        <f t="shared" si="64"/>
      </c>
      <c r="O74" s="35">
        <f t="shared" si="64"/>
      </c>
      <c r="P74" s="35">
        <f t="shared" si="64"/>
      </c>
      <c r="Q74" s="35">
        <f t="shared" si="64"/>
      </c>
      <c r="R74" s="35">
        <f t="shared" si="64"/>
      </c>
      <c r="S74" s="35">
        <f t="shared" si="64"/>
      </c>
      <c r="T74" s="35">
        <f t="shared" si="64"/>
      </c>
      <c r="U74" s="35">
        <f t="shared" si="64"/>
      </c>
      <c r="V74" s="35">
        <f t="shared" si="64"/>
      </c>
      <c r="W74" s="35">
        <f t="shared" si="64"/>
      </c>
      <c r="X74" s="35">
        <f t="shared" si="64"/>
      </c>
      <c r="Y74" s="35">
        <f t="shared" si="64"/>
      </c>
      <c r="Z74" s="35">
        <f t="shared" si="64"/>
      </c>
      <c r="AA74" s="35">
        <f t="shared" si="64"/>
      </c>
      <c r="AB74" s="35">
        <f t="shared" si="64"/>
      </c>
      <c r="AC74" s="35">
        <f t="shared" si="64"/>
      </c>
      <c r="AD74" s="35">
        <f t="shared" si="64"/>
      </c>
      <c r="AE74" s="35">
        <f t="shared" si="64"/>
      </c>
      <c r="AF74" s="35">
        <f t="shared" si="64"/>
      </c>
      <c r="AG74" s="35">
        <f t="shared" si="64"/>
      </c>
      <c r="AH74" s="35">
        <f t="shared" si="64"/>
      </c>
      <c r="AI74" s="35">
        <f t="shared" si="64"/>
      </c>
      <c r="AJ74" s="35">
        <f t="shared" si="64"/>
      </c>
      <c r="AK74" s="35">
        <f t="shared" si="64"/>
      </c>
      <c r="AL74" s="35">
        <f t="shared" si="64"/>
      </c>
      <c r="AM74" s="35">
        <f t="shared" si="64"/>
      </c>
      <c r="AN74" s="35">
        <f t="shared" si="64"/>
      </c>
      <c r="AO74" s="35">
        <f t="shared" si="64"/>
      </c>
      <c r="AP74" s="35">
        <f t="shared" si="64"/>
      </c>
      <c r="AQ74" s="35">
        <f t="shared" si="64"/>
      </c>
      <c r="AR74" s="33">
        <f t="shared" si="38"/>
        <v>0</v>
      </c>
      <c r="AS74" s="33">
        <f t="shared" si="39"/>
        <v>0</v>
      </c>
      <c r="AT74" s="33">
        <f t="shared" si="40"/>
        <v>0</v>
      </c>
      <c r="AU74" s="208">
        <f t="shared" si="41"/>
        <v>0</v>
      </c>
      <c r="AV74" s="36">
        <f t="shared" si="36"/>
        <v>0</v>
      </c>
      <c r="AW74" s="35">
        <f t="shared" si="42"/>
      </c>
      <c r="AY74" s="33"/>
      <c r="AZ74" s="33"/>
      <c r="BA74" s="33"/>
      <c r="BB74" s="33"/>
      <c r="BC74" s="33"/>
      <c r="BD74" s="33"/>
      <c r="BE74" s="33"/>
      <c r="BF74" s="33"/>
      <c r="BG74" s="33"/>
      <c r="BH74" s="33"/>
      <c r="BI74" s="33"/>
      <c r="BJ74" s="33"/>
      <c r="BK74" s="33"/>
      <c r="BL74" s="33"/>
      <c r="BM74" s="33"/>
      <c r="BP74" s="5"/>
      <c r="BQ74" s="134"/>
      <c r="BR74" s="134"/>
      <c r="BS74" s="134"/>
      <c r="BT74" s="134"/>
      <c r="BU74" s="134"/>
      <c r="BV74" s="134"/>
      <c r="BW74" s="134"/>
      <c r="BX74" s="134"/>
      <c r="BY74" s="134"/>
      <c r="BZ74" s="134"/>
    </row>
    <row r="75" spans="1:78" ht="12.75" hidden="1">
      <c r="A75" s="195">
        <f t="shared" si="33"/>
        <v>25</v>
      </c>
      <c r="B75" s="266">
        <f t="shared" si="34"/>
      </c>
      <c r="C75" s="266"/>
      <c r="D75" s="35">
        <f aca="true" t="shared" si="65" ref="D75:AQ75">IF(D$48="","",D30)</f>
      </c>
      <c r="E75" s="35">
        <f t="shared" si="65"/>
      </c>
      <c r="F75" s="35">
        <f t="shared" si="65"/>
      </c>
      <c r="G75" s="35">
        <f t="shared" si="65"/>
      </c>
      <c r="H75" s="35">
        <f t="shared" si="65"/>
      </c>
      <c r="I75" s="35">
        <f t="shared" si="65"/>
      </c>
      <c r="J75" s="35">
        <f t="shared" si="65"/>
      </c>
      <c r="K75" s="35">
        <f t="shared" si="65"/>
      </c>
      <c r="L75" s="35">
        <f t="shared" si="65"/>
      </c>
      <c r="M75" s="35">
        <f t="shared" si="65"/>
      </c>
      <c r="N75" s="35">
        <f t="shared" si="65"/>
      </c>
      <c r="O75" s="35">
        <f t="shared" si="65"/>
      </c>
      <c r="P75" s="35">
        <f t="shared" si="65"/>
      </c>
      <c r="Q75" s="35">
        <f t="shared" si="65"/>
      </c>
      <c r="R75" s="35">
        <f t="shared" si="65"/>
      </c>
      <c r="S75" s="35">
        <f t="shared" si="65"/>
      </c>
      <c r="T75" s="35">
        <f t="shared" si="65"/>
      </c>
      <c r="U75" s="35">
        <f t="shared" si="65"/>
      </c>
      <c r="V75" s="35">
        <f t="shared" si="65"/>
      </c>
      <c r="W75" s="35">
        <f t="shared" si="65"/>
      </c>
      <c r="X75" s="35">
        <f t="shared" si="65"/>
      </c>
      <c r="Y75" s="35">
        <f t="shared" si="65"/>
      </c>
      <c r="Z75" s="35">
        <f t="shared" si="65"/>
      </c>
      <c r="AA75" s="35">
        <f t="shared" si="65"/>
      </c>
      <c r="AB75" s="35">
        <f t="shared" si="65"/>
      </c>
      <c r="AC75" s="35">
        <f t="shared" si="65"/>
      </c>
      <c r="AD75" s="35">
        <f t="shared" si="65"/>
      </c>
      <c r="AE75" s="35">
        <f t="shared" si="65"/>
      </c>
      <c r="AF75" s="35">
        <f t="shared" si="65"/>
      </c>
      <c r="AG75" s="35">
        <f t="shared" si="65"/>
      </c>
      <c r="AH75" s="35">
        <f t="shared" si="65"/>
      </c>
      <c r="AI75" s="35">
        <f t="shared" si="65"/>
      </c>
      <c r="AJ75" s="35">
        <f t="shared" si="65"/>
      </c>
      <c r="AK75" s="35">
        <f t="shared" si="65"/>
      </c>
      <c r="AL75" s="35">
        <f t="shared" si="65"/>
      </c>
      <c r="AM75" s="35">
        <f t="shared" si="65"/>
      </c>
      <c r="AN75" s="35">
        <f t="shared" si="65"/>
      </c>
      <c r="AO75" s="35">
        <f t="shared" si="65"/>
      </c>
      <c r="AP75" s="35">
        <f t="shared" si="65"/>
      </c>
      <c r="AQ75" s="35">
        <f t="shared" si="65"/>
      </c>
      <c r="AR75" s="33">
        <f t="shared" si="38"/>
        <v>0</v>
      </c>
      <c r="AS75" s="33">
        <f t="shared" si="39"/>
        <v>0</v>
      </c>
      <c r="AT75" s="33">
        <f t="shared" si="40"/>
        <v>0</v>
      </c>
      <c r="AU75" s="208">
        <f t="shared" si="41"/>
        <v>0</v>
      </c>
      <c r="AV75" s="36">
        <f t="shared" si="36"/>
        <v>0</v>
      </c>
      <c r="AW75" s="35">
        <f t="shared" si="42"/>
      </c>
      <c r="AY75" s="33"/>
      <c r="AZ75" s="33"/>
      <c r="BA75" s="33"/>
      <c r="BB75" s="33"/>
      <c r="BC75" s="33"/>
      <c r="BD75" s="33"/>
      <c r="BE75" s="33"/>
      <c r="BF75" s="33"/>
      <c r="BG75" s="33"/>
      <c r="BH75" s="33"/>
      <c r="BI75" s="33"/>
      <c r="BJ75" s="33"/>
      <c r="BK75" s="33"/>
      <c r="BL75" s="33"/>
      <c r="BM75" s="33"/>
      <c r="BP75" s="5"/>
      <c r="BQ75" s="134"/>
      <c r="BR75" s="134"/>
      <c r="BS75" s="134"/>
      <c r="BT75" s="134"/>
      <c r="BU75" s="134"/>
      <c r="BV75" s="134"/>
      <c r="BW75" s="134"/>
      <c r="BX75" s="134"/>
      <c r="BY75" s="134"/>
      <c r="BZ75" s="134"/>
    </row>
    <row r="76" spans="1:78" ht="12.75" hidden="1">
      <c r="A76" s="195">
        <f t="shared" si="33"/>
        <v>26</v>
      </c>
      <c r="B76" s="266">
        <f t="shared" si="34"/>
      </c>
      <c r="C76" s="266"/>
      <c r="D76" s="35">
        <f aca="true" t="shared" si="66" ref="D76:AQ76">IF(D$48="","",D31)</f>
      </c>
      <c r="E76" s="35">
        <f t="shared" si="66"/>
      </c>
      <c r="F76" s="35">
        <f t="shared" si="66"/>
      </c>
      <c r="G76" s="35">
        <f t="shared" si="66"/>
      </c>
      <c r="H76" s="35">
        <f t="shared" si="66"/>
      </c>
      <c r="I76" s="35">
        <f t="shared" si="66"/>
      </c>
      <c r="J76" s="35">
        <f t="shared" si="66"/>
      </c>
      <c r="K76" s="35">
        <f t="shared" si="66"/>
      </c>
      <c r="L76" s="35">
        <f t="shared" si="66"/>
      </c>
      <c r="M76" s="35">
        <f t="shared" si="66"/>
      </c>
      <c r="N76" s="35">
        <f t="shared" si="66"/>
      </c>
      <c r="O76" s="35">
        <f t="shared" si="66"/>
      </c>
      <c r="P76" s="35">
        <f t="shared" si="66"/>
      </c>
      <c r="Q76" s="35">
        <f t="shared" si="66"/>
      </c>
      <c r="R76" s="35">
        <f t="shared" si="66"/>
      </c>
      <c r="S76" s="35">
        <f t="shared" si="66"/>
      </c>
      <c r="T76" s="35">
        <f t="shared" si="66"/>
      </c>
      <c r="U76" s="35">
        <f t="shared" si="66"/>
      </c>
      <c r="V76" s="35">
        <f t="shared" si="66"/>
      </c>
      <c r="W76" s="35">
        <f t="shared" si="66"/>
      </c>
      <c r="X76" s="35">
        <f t="shared" si="66"/>
      </c>
      <c r="Y76" s="35">
        <f t="shared" si="66"/>
      </c>
      <c r="Z76" s="35">
        <f t="shared" si="66"/>
      </c>
      <c r="AA76" s="35">
        <f t="shared" si="66"/>
      </c>
      <c r="AB76" s="35">
        <f t="shared" si="66"/>
      </c>
      <c r="AC76" s="35">
        <f t="shared" si="66"/>
      </c>
      <c r="AD76" s="35">
        <f t="shared" si="66"/>
      </c>
      <c r="AE76" s="35">
        <f t="shared" si="66"/>
      </c>
      <c r="AF76" s="35">
        <f t="shared" si="66"/>
      </c>
      <c r="AG76" s="35">
        <f t="shared" si="66"/>
      </c>
      <c r="AH76" s="35">
        <f t="shared" si="66"/>
      </c>
      <c r="AI76" s="35">
        <f t="shared" si="66"/>
      </c>
      <c r="AJ76" s="35">
        <f t="shared" si="66"/>
      </c>
      <c r="AK76" s="35">
        <f t="shared" si="66"/>
      </c>
      <c r="AL76" s="35">
        <f t="shared" si="66"/>
      </c>
      <c r="AM76" s="35">
        <f t="shared" si="66"/>
      </c>
      <c r="AN76" s="35">
        <f t="shared" si="66"/>
      </c>
      <c r="AO76" s="35">
        <f t="shared" si="66"/>
      </c>
      <c r="AP76" s="35">
        <f t="shared" si="66"/>
      </c>
      <c r="AQ76" s="35">
        <f t="shared" si="66"/>
      </c>
      <c r="AR76" s="33">
        <f t="shared" si="38"/>
        <v>0</v>
      </c>
      <c r="AS76" s="33">
        <f t="shared" si="39"/>
        <v>0</v>
      </c>
      <c r="AT76" s="33">
        <f t="shared" si="40"/>
        <v>0</v>
      </c>
      <c r="AU76" s="208">
        <f t="shared" si="41"/>
        <v>0</v>
      </c>
      <c r="AV76" s="36">
        <f t="shared" si="36"/>
        <v>0</v>
      </c>
      <c r="AW76" s="35">
        <f t="shared" si="42"/>
      </c>
      <c r="AY76" s="33"/>
      <c r="AZ76" s="33"/>
      <c r="BA76" s="33"/>
      <c r="BB76" s="33"/>
      <c r="BC76" s="33"/>
      <c r="BD76" s="33"/>
      <c r="BE76" s="33"/>
      <c r="BF76" s="33"/>
      <c r="BG76" s="33"/>
      <c r="BH76" s="33"/>
      <c r="BI76" s="33"/>
      <c r="BJ76" s="33"/>
      <c r="BK76" s="33"/>
      <c r="BL76" s="33"/>
      <c r="BM76" s="33"/>
      <c r="BP76" s="5"/>
      <c r="BQ76" s="134"/>
      <c r="BR76" s="134"/>
      <c r="BS76" s="134"/>
      <c r="BT76" s="134"/>
      <c r="BU76" s="134"/>
      <c r="BV76" s="134"/>
      <c r="BW76" s="134"/>
      <c r="BX76" s="134"/>
      <c r="BY76" s="134"/>
      <c r="BZ76" s="134"/>
    </row>
    <row r="77" spans="1:78" ht="12.75" hidden="1">
      <c r="A77" s="195">
        <f t="shared" si="33"/>
        <v>27</v>
      </c>
      <c r="B77" s="266">
        <f t="shared" si="34"/>
      </c>
      <c r="C77" s="266"/>
      <c r="D77" s="35">
        <f aca="true" t="shared" si="67" ref="D77:AQ77">IF(D$48="","",D32)</f>
      </c>
      <c r="E77" s="35">
        <f t="shared" si="67"/>
      </c>
      <c r="F77" s="35">
        <f t="shared" si="67"/>
      </c>
      <c r="G77" s="35">
        <f t="shared" si="67"/>
      </c>
      <c r="H77" s="35">
        <f t="shared" si="67"/>
      </c>
      <c r="I77" s="35">
        <f t="shared" si="67"/>
      </c>
      <c r="J77" s="35">
        <f t="shared" si="67"/>
      </c>
      <c r="K77" s="35">
        <f t="shared" si="67"/>
      </c>
      <c r="L77" s="35">
        <f t="shared" si="67"/>
      </c>
      <c r="M77" s="35">
        <f t="shared" si="67"/>
      </c>
      <c r="N77" s="35">
        <f t="shared" si="67"/>
      </c>
      <c r="O77" s="35">
        <f t="shared" si="67"/>
      </c>
      <c r="P77" s="35">
        <f t="shared" si="67"/>
      </c>
      <c r="Q77" s="35">
        <f t="shared" si="67"/>
      </c>
      <c r="R77" s="35">
        <f t="shared" si="67"/>
      </c>
      <c r="S77" s="35">
        <f t="shared" si="67"/>
      </c>
      <c r="T77" s="35">
        <f t="shared" si="67"/>
      </c>
      <c r="U77" s="35">
        <f t="shared" si="67"/>
      </c>
      <c r="V77" s="35">
        <f t="shared" si="67"/>
      </c>
      <c r="W77" s="35">
        <f t="shared" si="67"/>
      </c>
      <c r="X77" s="35">
        <f t="shared" si="67"/>
      </c>
      <c r="Y77" s="35">
        <f t="shared" si="67"/>
      </c>
      <c r="Z77" s="35">
        <f t="shared" si="67"/>
      </c>
      <c r="AA77" s="35">
        <f t="shared" si="67"/>
      </c>
      <c r="AB77" s="35">
        <f t="shared" si="67"/>
      </c>
      <c r="AC77" s="35">
        <f t="shared" si="67"/>
      </c>
      <c r="AD77" s="35">
        <f t="shared" si="67"/>
      </c>
      <c r="AE77" s="35">
        <f t="shared" si="67"/>
      </c>
      <c r="AF77" s="35">
        <f t="shared" si="67"/>
      </c>
      <c r="AG77" s="35">
        <f t="shared" si="67"/>
      </c>
      <c r="AH77" s="35">
        <f t="shared" si="67"/>
      </c>
      <c r="AI77" s="35">
        <f t="shared" si="67"/>
      </c>
      <c r="AJ77" s="35">
        <f t="shared" si="67"/>
      </c>
      <c r="AK77" s="35">
        <f t="shared" si="67"/>
      </c>
      <c r="AL77" s="35">
        <f t="shared" si="67"/>
      </c>
      <c r="AM77" s="35">
        <f t="shared" si="67"/>
      </c>
      <c r="AN77" s="35">
        <f t="shared" si="67"/>
      </c>
      <c r="AO77" s="35">
        <f t="shared" si="67"/>
      </c>
      <c r="AP77" s="35">
        <f t="shared" si="67"/>
      </c>
      <c r="AQ77" s="35">
        <f t="shared" si="67"/>
      </c>
      <c r="AR77" s="33">
        <f t="shared" si="38"/>
        <v>0</v>
      </c>
      <c r="AS77" s="33">
        <f t="shared" si="39"/>
        <v>0</v>
      </c>
      <c r="AT77" s="33">
        <f t="shared" si="40"/>
        <v>0</v>
      </c>
      <c r="AU77" s="208">
        <f t="shared" si="41"/>
        <v>0</v>
      </c>
      <c r="AV77" s="36">
        <f t="shared" si="36"/>
        <v>0</v>
      </c>
      <c r="AW77" s="35">
        <f t="shared" si="42"/>
      </c>
      <c r="AY77" s="33"/>
      <c r="AZ77" s="33"/>
      <c r="BA77" s="33"/>
      <c r="BB77" s="33"/>
      <c r="BC77" s="33"/>
      <c r="BD77" s="33"/>
      <c r="BE77" s="33"/>
      <c r="BF77" s="33"/>
      <c r="BG77" s="33"/>
      <c r="BH77" s="33"/>
      <c r="BI77" s="33"/>
      <c r="BJ77" s="33"/>
      <c r="BK77" s="33"/>
      <c r="BL77" s="33"/>
      <c r="BM77" s="33"/>
      <c r="BP77" s="5"/>
      <c r="BQ77" s="134"/>
      <c r="BR77" s="134"/>
      <c r="BS77" s="134"/>
      <c r="BT77" s="134"/>
      <c r="BU77" s="134"/>
      <c r="BV77" s="134"/>
      <c r="BW77" s="134"/>
      <c r="BX77" s="134"/>
      <c r="BY77" s="134"/>
      <c r="BZ77" s="134"/>
    </row>
    <row r="78" spans="1:78" ht="12.75" hidden="1">
      <c r="A78" s="195">
        <f t="shared" si="33"/>
        <v>28</v>
      </c>
      <c r="B78" s="266">
        <f t="shared" si="34"/>
      </c>
      <c r="C78" s="266"/>
      <c r="D78" s="35">
        <f aca="true" t="shared" si="68" ref="D78:AQ78">IF(D$48="","",D33)</f>
      </c>
      <c r="E78" s="35">
        <f t="shared" si="68"/>
      </c>
      <c r="F78" s="35">
        <f t="shared" si="68"/>
      </c>
      <c r="G78" s="35">
        <f t="shared" si="68"/>
      </c>
      <c r="H78" s="35">
        <f t="shared" si="68"/>
      </c>
      <c r="I78" s="35">
        <f t="shared" si="68"/>
      </c>
      <c r="J78" s="35">
        <f t="shared" si="68"/>
      </c>
      <c r="K78" s="35">
        <f t="shared" si="68"/>
      </c>
      <c r="L78" s="35">
        <f t="shared" si="68"/>
      </c>
      <c r="M78" s="35">
        <f t="shared" si="68"/>
      </c>
      <c r="N78" s="35">
        <f t="shared" si="68"/>
      </c>
      <c r="O78" s="35">
        <f t="shared" si="68"/>
      </c>
      <c r="P78" s="35">
        <f t="shared" si="68"/>
      </c>
      <c r="Q78" s="35">
        <f t="shared" si="68"/>
      </c>
      <c r="R78" s="35">
        <f t="shared" si="68"/>
      </c>
      <c r="S78" s="35">
        <f t="shared" si="68"/>
      </c>
      <c r="T78" s="35">
        <f t="shared" si="68"/>
      </c>
      <c r="U78" s="35">
        <f t="shared" si="68"/>
      </c>
      <c r="V78" s="35">
        <f t="shared" si="68"/>
      </c>
      <c r="W78" s="35">
        <f t="shared" si="68"/>
      </c>
      <c r="X78" s="35">
        <f t="shared" si="68"/>
      </c>
      <c r="Y78" s="35">
        <f t="shared" si="68"/>
      </c>
      <c r="Z78" s="35">
        <f t="shared" si="68"/>
      </c>
      <c r="AA78" s="35">
        <f t="shared" si="68"/>
      </c>
      <c r="AB78" s="35">
        <f t="shared" si="68"/>
      </c>
      <c r="AC78" s="35">
        <f t="shared" si="68"/>
      </c>
      <c r="AD78" s="35">
        <f t="shared" si="68"/>
      </c>
      <c r="AE78" s="35">
        <f t="shared" si="68"/>
      </c>
      <c r="AF78" s="35">
        <f t="shared" si="68"/>
      </c>
      <c r="AG78" s="35">
        <f t="shared" si="68"/>
      </c>
      <c r="AH78" s="35">
        <f t="shared" si="68"/>
      </c>
      <c r="AI78" s="35">
        <f t="shared" si="68"/>
      </c>
      <c r="AJ78" s="35">
        <f t="shared" si="68"/>
      </c>
      <c r="AK78" s="35">
        <f t="shared" si="68"/>
      </c>
      <c r="AL78" s="35">
        <f t="shared" si="68"/>
      </c>
      <c r="AM78" s="35">
        <f t="shared" si="68"/>
      </c>
      <c r="AN78" s="35">
        <f t="shared" si="68"/>
      </c>
      <c r="AO78" s="35">
        <f t="shared" si="68"/>
      </c>
      <c r="AP78" s="35">
        <f t="shared" si="68"/>
      </c>
      <c r="AQ78" s="35">
        <f t="shared" si="68"/>
      </c>
      <c r="AR78" s="33">
        <f t="shared" si="38"/>
        <v>0</v>
      </c>
      <c r="AS78" s="33">
        <f t="shared" si="39"/>
        <v>0</v>
      </c>
      <c r="AT78" s="33">
        <f t="shared" si="40"/>
        <v>0</v>
      </c>
      <c r="AU78" s="208">
        <f t="shared" si="41"/>
        <v>0</v>
      </c>
      <c r="AV78" s="36">
        <f t="shared" si="36"/>
        <v>0</v>
      </c>
      <c r="AW78" s="35">
        <f t="shared" si="42"/>
      </c>
      <c r="AY78" s="33"/>
      <c r="AZ78" s="33"/>
      <c r="BA78" s="33"/>
      <c r="BB78" s="33"/>
      <c r="BC78" s="33"/>
      <c r="BD78" s="33"/>
      <c r="BE78" s="33"/>
      <c r="BF78" s="33"/>
      <c r="BG78" s="33"/>
      <c r="BH78" s="33"/>
      <c r="BI78" s="33"/>
      <c r="BJ78" s="33"/>
      <c r="BK78" s="33"/>
      <c r="BL78" s="33"/>
      <c r="BM78" s="33"/>
      <c r="BP78" s="5"/>
      <c r="BQ78" s="134"/>
      <c r="BR78" s="134"/>
      <c r="BS78" s="134"/>
      <c r="BT78" s="134"/>
      <c r="BU78" s="134"/>
      <c r="BV78" s="134"/>
      <c r="BW78" s="134"/>
      <c r="BX78" s="134"/>
      <c r="BY78" s="134"/>
      <c r="BZ78" s="134"/>
    </row>
    <row r="79" spans="1:78" ht="12.75" hidden="1">
      <c r="A79" s="195">
        <f t="shared" si="33"/>
        <v>29</v>
      </c>
      <c r="B79" s="266">
        <f t="shared" si="34"/>
      </c>
      <c r="C79" s="266"/>
      <c r="D79" s="35">
        <f aca="true" t="shared" si="69" ref="D79:AQ79">IF(D$48="","",D34)</f>
      </c>
      <c r="E79" s="35">
        <f t="shared" si="69"/>
      </c>
      <c r="F79" s="35">
        <f t="shared" si="69"/>
      </c>
      <c r="G79" s="35">
        <f t="shared" si="69"/>
      </c>
      <c r="H79" s="35">
        <f t="shared" si="69"/>
      </c>
      <c r="I79" s="35">
        <f t="shared" si="69"/>
      </c>
      <c r="J79" s="35">
        <f t="shared" si="69"/>
      </c>
      <c r="K79" s="35">
        <f t="shared" si="69"/>
      </c>
      <c r="L79" s="35">
        <f t="shared" si="69"/>
      </c>
      <c r="M79" s="35">
        <f t="shared" si="69"/>
      </c>
      <c r="N79" s="35">
        <f t="shared" si="69"/>
      </c>
      <c r="O79" s="35">
        <f t="shared" si="69"/>
      </c>
      <c r="P79" s="35">
        <f t="shared" si="69"/>
      </c>
      <c r="Q79" s="35">
        <f t="shared" si="69"/>
      </c>
      <c r="R79" s="35">
        <f t="shared" si="69"/>
      </c>
      <c r="S79" s="35">
        <f t="shared" si="69"/>
      </c>
      <c r="T79" s="35">
        <f t="shared" si="69"/>
      </c>
      <c r="U79" s="35">
        <f t="shared" si="69"/>
      </c>
      <c r="V79" s="35">
        <f t="shared" si="69"/>
      </c>
      <c r="W79" s="35">
        <f t="shared" si="69"/>
      </c>
      <c r="X79" s="35">
        <f t="shared" si="69"/>
      </c>
      <c r="Y79" s="35">
        <f t="shared" si="69"/>
      </c>
      <c r="Z79" s="35">
        <f t="shared" si="69"/>
      </c>
      <c r="AA79" s="35">
        <f t="shared" si="69"/>
      </c>
      <c r="AB79" s="35">
        <f t="shared" si="69"/>
      </c>
      <c r="AC79" s="35">
        <f t="shared" si="69"/>
      </c>
      <c r="AD79" s="35">
        <f t="shared" si="69"/>
      </c>
      <c r="AE79" s="35">
        <f t="shared" si="69"/>
      </c>
      <c r="AF79" s="35">
        <f t="shared" si="69"/>
      </c>
      <c r="AG79" s="35">
        <f t="shared" si="69"/>
      </c>
      <c r="AH79" s="35">
        <f t="shared" si="69"/>
      </c>
      <c r="AI79" s="35">
        <f t="shared" si="69"/>
      </c>
      <c r="AJ79" s="35">
        <f t="shared" si="69"/>
      </c>
      <c r="AK79" s="35">
        <f t="shared" si="69"/>
      </c>
      <c r="AL79" s="35">
        <f t="shared" si="69"/>
      </c>
      <c r="AM79" s="35">
        <f t="shared" si="69"/>
      </c>
      <c r="AN79" s="35">
        <f t="shared" si="69"/>
      </c>
      <c r="AO79" s="35">
        <f t="shared" si="69"/>
      </c>
      <c r="AP79" s="35">
        <f t="shared" si="69"/>
      </c>
      <c r="AQ79" s="35">
        <f t="shared" si="69"/>
      </c>
      <c r="AR79" s="33">
        <f t="shared" si="38"/>
        <v>0</v>
      </c>
      <c r="AS79" s="33">
        <f t="shared" si="39"/>
        <v>0</v>
      </c>
      <c r="AT79" s="33">
        <f t="shared" si="40"/>
        <v>0</v>
      </c>
      <c r="AU79" s="208">
        <f t="shared" si="41"/>
        <v>0</v>
      </c>
      <c r="AV79" s="36">
        <f t="shared" si="36"/>
        <v>0</v>
      </c>
      <c r="AW79" s="35">
        <f t="shared" si="42"/>
      </c>
      <c r="AY79" s="33"/>
      <c r="AZ79" s="33"/>
      <c r="BA79" s="33"/>
      <c r="BB79" s="33"/>
      <c r="BC79" s="33"/>
      <c r="BD79" s="33"/>
      <c r="BE79" s="33"/>
      <c r="BF79" s="33"/>
      <c r="BG79" s="33"/>
      <c r="BH79" s="33"/>
      <c r="BI79" s="33"/>
      <c r="BJ79" s="33"/>
      <c r="BK79" s="33"/>
      <c r="BL79" s="33"/>
      <c r="BM79" s="33"/>
      <c r="BP79" s="5"/>
      <c r="BQ79" s="134"/>
      <c r="BR79" s="134"/>
      <c r="BS79" s="134"/>
      <c r="BT79" s="134"/>
      <c r="BU79" s="134"/>
      <c r="BV79" s="134"/>
      <c r="BW79" s="134"/>
      <c r="BX79" s="134"/>
      <c r="BY79" s="134"/>
      <c r="BZ79" s="134"/>
    </row>
    <row r="80" spans="1:78" ht="12.75" hidden="1">
      <c r="A80" s="195">
        <f t="shared" si="33"/>
        <v>30</v>
      </c>
      <c r="B80" s="266">
        <f t="shared" si="34"/>
      </c>
      <c r="C80" s="266"/>
      <c r="D80" s="35">
        <f aca="true" t="shared" si="70" ref="D80:AQ80">IF(D$48="","",D35)</f>
      </c>
      <c r="E80" s="35">
        <f t="shared" si="70"/>
      </c>
      <c r="F80" s="35">
        <f t="shared" si="70"/>
      </c>
      <c r="G80" s="35">
        <f t="shared" si="70"/>
      </c>
      <c r="H80" s="35">
        <f t="shared" si="70"/>
      </c>
      <c r="I80" s="35">
        <f t="shared" si="70"/>
      </c>
      <c r="J80" s="35">
        <f t="shared" si="70"/>
      </c>
      <c r="K80" s="35">
        <f t="shared" si="70"/>
      </c>
      <c r="L80" s="35">
        <f t="shared" si="70"/>
      </c>
      <c r="M80" s="35">
        <f t="shared" si="70"/>
      </c>
      <c r="N80" s="35">
        <f t="shared" si="70"/>
      </c>
      <c r="O80" s="35">
        <f t="shared" si="70"/>
      </c>
      <c r="P80" s="35">
        <f t="shared" si="70"/>
      </c>
      <c r="Q80" s="35">
        <f t="shared" si="70"/>
      </c>
      <c r="R80" s="35">
        <f t="shared" si="70"/>
      </c>
      <c r="S80" s="35">
        <f t="shared" si="70"/>
      </c>
      <c r="T80" s="35">
        <f t="shared" si="70"/>
      </c>
      <c r="U80" s="35">
        <f t="shared" si="70"/>
      </c>
      <c r="V80" s="35">
        <f t="shared" si="70"/>
      </c>
      <c r="W80" s="35">
        <f t="shared" si="70"/>
      </c>
      <c r="X80" s="35">
        <f t="shared" si="70"/>
      </c>
      <c r="Y80" s="35">
        <f t="shared" si="70"/>
      </c>
      <c r="Z80" s="35">
        <f t="shared" si="70"/>
      </c>
      <c r="AA80" s="35">
        <f t="shared" si="70"/>
      </c>
      <c r="AB80" s="35">
        <f t="shared" si="70"/>
      </c>
      <c r="AC80" s="35">
        <f t="shared" si="70"/>
      </c>
      <c r="AD80" s="35">
        <f t="shared" si="70"/>
      </c>
      <c r="AE80" s="35">
        <f t="shared" si="70"/>
      </c>
      <c r="AF80" s="35">
        <f t="shared" si="70"/>
      </c>
      <c r="AG80" s="35">
        <f t="shared" si="70"/>
      </c>
      <c r="AH80" s="35">
        <f t="shared" si="70"/>
      </c>
      <c r="AI80" s="35">
        <f t="shared" si="70"/>
      </c>
      <c r="AJ80" s="35">
        <f t="shared" si="70"/>
      </c>
      <c r="AK80" s="35">
        <f t="shared" si="70"/>
      </c>
      <c r="AL80" s="35">
        <f t="shared" si="70"/>
      </c>
      <c r="AM80" s="35">
        <f t="shared" si="70"/>
      </c>
      <c r="AN80" s="35">
        <f t="shared" si="70"/>
      </c>
      <c r="AO80" s="35">
        <f t="shared" si="70"/>
      </c>
      <c r="AP80" s="35">
        <f t="shared" si="70"/>
      </c>
      <c r="AQ80" s="35">
        <f t="shared" si="70"/>
      </c>
      <c r="AR80" s="33">
        <f t="shared" si="38"/>
        <v>0</v>
      </c>
      <c r="AS80" s="33">
        <f t="shared" si="39"/>
        <v>0</v>
      </c>
      <c r="AT80" s="33">
        <f t="shared" si="40"/>
        <v>0</v>
      </c>
      <c r="AU80" s="208">
        <f t="shared" si="41"/>
        <v>0</v>
      </c>
      <c r="AV80" s="36">
        <f t="shared" si="36"/>
        <v>0</v>
      </c>
      <c r="AW80" s="35">
        <f t="shared" si="42"/>
      </c>
      <c r="AY80" s="33"/>
      <c r="AZ80" s="33"/>
      <c r="BA80" s="33"/>
      <c r="BB80" s="33"/>
      <c r="BC80" s="33"/>
      <c r="BD80" s="33"/>
      <c r="BE80" s="33"/>
      <c r="BF80" s="33"/>
      <c r="BG80" s="33"/>
      <c r="BH80" s="33"/>
      <c r="BI80" s="33"/>
      <c r="BJ80" s="33"/>
      <c r="BK80" s="33"/>
      <c r="BL80" s="33"/>
      <c r="BM80" s="33"/>
      <c r="BP80" s="5"/>
      <c r="BQ80" s="134"/>
      <c r="BR80" s="134"/>
      <c r="BS80" s="134"/>
      <c r="BT80" s="134"/>
      <c r="BU80" s="134"/>
      <c r="BV80" s="134"/>
      <c r="BW80" s="134"/>
      <c r="BX80" s="134"/>
      <c r="BY80" s="134"/>
      <c r="BZ80" s="134"/>
    </row>
    <row r="81" spans="1:78" ht="12.75" hidden="1">
      <c r="A81" s="195">
        <f t="shared" si="33"/>
        <v>31</v>
      </c>
      <c r="B81" s="266">
        <f t="shared" si="34"/>
      </c>
      <c r="C81" s="266"/>
      <c r="D81" s="35">
        <f aca="true" t="shared" si="71" ref="D81:AQ81">IF(D$48="","",D36)</f>
      </c>
      <c r="E81" s="35">
        <f t="shared" si="71"/>
      </c>
      <c r="F81" s="35">
        <f t="shared" si="71"/>
      </c>
      <c r="G81" s="35">
        <f t="shared" si="71"/>
      </c>
      <c r="H81" s="35">
        <f t="shared" si="71"/>
      </c>
      <c r="I81" s="35">
        <f t="shared" si="71"/>
      </c>
      <c r="J81" s="35">
        <f t="shared" si="71"/>
      </c>
      <c r="K81" s="35">
        <f t="shared" si="71"/>
      </c>
      <c r="L81" s="35">
        <f t="shared" si="71"/>
      </c>
      <c r="M81" s="35">
        <f t="shared" si="71"/>
      </c>
      <c r="N81" s="35">
        <f t="shared" si="71"/>
      </c>
      <c r="O81" s="35">
        <f t="shared" si="71"/>
      </c>
      <c r="P81" s="35">
        <f t="shared" si="71"/>
      </c>
      <c r="Q81" s="35">
        <f t="shared" si="71"/>
      </c>
      <c r="R81" s="35">
        <f t="shared" si="71"/>
      </c>
      <c r="S81" s="35">
        <f t="shared" si="71"/>
      </c>
      <c r="T81" s="35">
        <f t="shared" si="71"/>
      </c>
      <c r="U81" s="35">
        <f t="shared" si="71"/>
      </c>
      <c r="V81" s="35">
        <f t="shared" si="71"/>
      </c>
      <c r="W81" s="35">
        <f t="shared" si="71"/>
      </c>
      <c r="X81" s="35">
        <f t="shared" si="71"/>
      </c>
      <c r="Y81" s="35">
        <f t="shared" si="71"/>
      </c>
      <c r="Z81" s="35">
        <f t="shared" si="71"/>
      </c>
      <c r="AA81" s="35">
        <f t="shared" si="71"/>
      </c>
      <c r="AB81" s="35">
        <f t="shared" si="71"/>
      </c>
      <c r="AC81" s="35">
        <f t="shared" si="71"/>
      </c>
      <c r="AD81" s="35">
        <f t="shared" si="71"/>
      </c>
      <c r="AE81" s="35">
        <f t="shared" si="71"/>
      </c>
      <c r="AF81" s="35">
        <f t="shared" si="71"/>
      </c>
      <c r="AG81" s="35">
        <f t="shared" si="71"/>
      </c>
      <c r="AH81" s="35">
        <f t="shared" si="71"/>
      </c>
      <c r="AI81" s="35">
        <f t="shared" si="71"/>
      </c>
      <c r="AJ81" s="35">
        <f t="shared" si="71"/>
      </c>
      <c r="AK81" s="35">
        <f t="shared" si="71"/>
      </c>
      <c r="AL81" s="35">
        <f t="shared" si="71"/>
      </c>
      <c r="AM81" s="35">
        <f t="shared" si="71"/>
      </c>
      <c r="AN81" s="35">
        <f t="shared" si="71"/>
      </c>
      <c r="AO81" s="35">
        <f t="shared" si="71"/>
      </c>
      <c r="AP81" s="35">
        <f t="shared" si="71"/>
      </c>
      <c r="AQ81" s="35">
        <f t="shared" si="71"/>
      </c>
      <c r="AR81" s="33">
        <f t="shared" si="38"/>
        <v>0</v>
      </c>
      <c r="AS81" s="33">
        <f t="shared" si="39"/>
        <v>0</v>
      </c>
      <c r="AT81" s="33">
        <f t="shared" si="40"/>
        <v>0</v>
      </c>
      <c r="AU81" s="208">
        <f t="shared" si="41"/>
        <v>0</v>
      </c>
      <c r="AV81" s="36">
        <f t="shared" si="36"/>
        <v>0</v>
      </c>
      <c r="AW81" s="35">
        <f t="shared" si="42"/>
      </c>
      <c r="AY81" s="33"/>
      <c r="AZ81" s="33"/>
      <c r="BA81" s="33"/>
      <c r="BB81" s="33"/>
      <c r="BC81" s="33"/>
      <c r="BD81" s="33"/>
      <c r="BE81" s="33"/>
      <c r="BF81" s="33"/>
      <c r="BG81" s="33"/>
      <c r="BH81" s="33"/>
      <c r="BI81" s="33"/>
      <c r="BJ81" s="33"/>
      <c r="BK81" s="33"/>
      <c r="BL81" s="33"/>
      <c r="BM81" s="33"/>
      <c r="BP81" s="5"/>
      <c r="BQ81" s="134"/>
      <c r="BR81" s="134"/>
      <c r="BS81" s="134"/>
      <c r="BT81" s="134"/>
      <c r="BU81" s="134"/>
      <c r="BV81" s="134"/>
      <c r="BW81" s="134"/>
      <c r="BX81" s="134"/>
      <c r="BY81" s="134"/>
      <c r="BZ81" s="134"/>
    </row>
    <row r="82" spans="1:78" ht="12.75" hidden="1">
      <c r="A82" s="195">
        <f t="shared" si="33"/>
        <v>32</v>
      </c>
      <c r="B82" s="266">
        <f t="shared" si="34"/>
      </c>
      <c r="C82" s="266"/>
      <c r="D82" s="35">
        <f aca="true" t="shared" si="72" ref="D82:AQ82">IF(D$48="","",D37)</f>
      </c>
      <c r="E82" s="35">
        <f t="shared" si="72"/>
      </c>
      <c r="F82" s="35">
        <f t="shared" si="72"/>
      </c>
      <c r="G82" s="35">
        <f t="shared" si="72"/>
      </c>
      <c r="H82" s="35">
        <f t="shared" si="72"/>
      </c>
      <c r="I82" s="35">
        <f t="shared" si="72"/>
      </c>
      <c r="J82" s="35">
        <f t="shared" si="72"/>
      </c>
      <c r="K82" s="35">
        <f t="shared" si="72"/>
      </c>
      <c r="L82" s="35">
        <f t="shared" si="72"/>
      </c>
      <c r="M82" s="35">
        <f t="shared" si="72"/>
      </c>
      <c r="N82" s="35">
        <f t="shared" si="72"/>
      </c>
      <c r="O82" s="35">
        <f t="shared" si="72"/>
      </c>
      <c r="P82" s="35">
        <f t="shared" si="72"/>
      </c>
      <c r="Q82" s="35">
        <f t="shared" si="72"/>
      </c>
      <c r="R82" s="35">
        <f t="shared" si="72"/>
      </c>
      <c r="S82" s="35">
        <f t="shared" si="72"/>
      </c>
      <c r="T82" s="35">
        <f t="shared" si="72"/>
      </c>
      <c r="U82" s="35">
        <f t="shared" si="72"/>
      </c>
      <c r="V82" s="35">
        <f t="shared" si="72"/>
      </c>
      <c r="W82" s="35">
        <f t="shared" si="72"/>
      </c>
      <c r="X82" s="35">
        <f t="shared" si="72"/>
      </c>
      <c r="Y82" s="35">
        <f t="shared" si="72"/>
      </c>
      <c r="Z82" s="35">
        <f t="shared" si="72"/>
      </c>
      <c r="AA82" s="35">
        <f t="shared" si="72"/>
      </c>
      <c r="AB82" s="35">
        <f t="shared" si="72"/>
      </c>
      <c r="AC82" s="35">
        <f t="shared" si="72"/>
      </c>
      <c r="AD82" s="35">
        <f t="shared" si="72"/>
      </c>
      <c r="AE82" s="35">
        <f t="shared" si="72"/>
      </c>
      <c r="AF82" s="35">
        <f t="shared" si="72"/>
      </c>
      <c r="AG82" s="35">
        <f t="shared" si="72"/>
      </c>
      <c r="AH82" s="35">
        <f t="shared" si="72"/>
      </c>
      <c r="AI82" s="35">
        <f t="shared" si="72"/>
      </c>
      <c r="AJ82" s="35">
        <f t="shared" si="72"/>
      </c>
      <c r="AK82" s="35">
        <f t="shared" si="72"/>
      </c>
      <c r="AL82" s="35">
        <f t="shared" si="72"/>
      </c>
      <c r="AM82" s="35">
        <f t="shared" si="72"/>
      </c>
      <c r="AN82" s="35">
        <f t="shared" si="72"/>
      </c>
      <c r="AO82" s="35">
        <f t="shared" si="72"/>
      </c>
      <c r="AP82" s="35">
        <f t="shared" si="72"/>
      </c>
      <c r="AQ82" s="35">
        <f t="shared" si="72"/>
      </c>
      <c r="AR82" s="33">
        <f t="shared" si="38"/>
        <v>0</v>
      </c>
      <c r="AS82" s="33">
        <f t="shared" si="39"/>
        <v>0</v>
      </c>
      <c r="AT82" s="33">
        <f t="shared" si="40"/>
        <v>0</v>
      </c>
      <c r="AU82" s="208">
        <f t="shared" si="41"/>
        <v>0</v>
      </c>
      <c r="AV82" s="36">
        <f t="shared" si="36"/>
        <v>0</v>
      </c>
      <c r="AW82" s="35">
        <f t="shared" si="42"/>
      </c>
      <c r="AY82" s="33"/>
      <c r="AZ82" s="33"/>
      <c r="BA82" s="33"/>
      <c r="BB82" s="33"/>
      <c r="BC82" s="33"/>
      <c r="BD82" s="33"/>
      <c r="BE82" s="33"/>
      <c r="BF82" s="33"/>
      <c r="BG82" s="33"/>
      <c r="BH82" s="33"/>
      <c r="BI82" s="33"/>
      <c r="BJ82" s="33"/>
      <c r="BK82" s="33"/>
      <c r="BL82" s="33"/>
      <c r="BM82" s="33"/>
      <c r="BP82" s="5"/>
      <c r="BQ82" s="134"/>
      <c r="BR82" s="134"/>
      <c r="BS82" s="134"/>
      <c r="BT82" s="134"/>
      <c r="BU82" s="134"/>
      <c r="BV82" s="134"/>
      <c r="BW82" s="134"/>
      <c r="BX82" s="134"/>
      <c r="BY82" s="134"/>
      <c r="BZ82" s="134"/>
    </row>
    <row r="83" spans="1:78" ht="12.75" hidden="1">
      <c r="A83" s="195">
        <f t="shared" si="33"/>
        <v>33</v>
      </c>
      <c r="B83" s="266">
        <f t="shared" si="34"/>
      </c>
      <c r="C83" s="266"/>
      <c r="D83" s="35">
        <f aca="true" t="shared" si="73" ref="D83:AQ83">IF(D$48="","",D38)</f>
      </c>
      <c r="E83" s="35">
        <f t="shared" si="73"/>
      </c>
      <c r="F83" s="35">
        <f t="shared" si="73"/>
      </c>
      <c r="G83" s="35">
        <f t="shared" si="73"/>
      </c>
      <c r="H83" s="35">
        <f t="shared" si="73"/>
      </c>
      <c r="I83" s="35">
        <f t="shared" si="73"/>
      </c>
      <c r="J83" s="35">
        <f t="shared" si="73"/>
      </c>
      <c r="K83" s="35">
        <f t="shared" si="73"/>
      </c>
      <c r="L83" s="35">
        <f t="shared" si="73"/>
      </c>
      <c r="M83" s="35">
        <f t="shared" si="73"/>
      </c>
      <c r="N83" s="35">
        <f t="shared" si="73"/>
      </c>
      <c r="O83" s="35">
        <f t="shared" si="73"/>
      </c>
      <c r="P83" s="35">
        <f t="shared" si="73"/>
      </c>
      <c r="Q83" s="35">
        <f t="shared" si="73"/>
      </c>
      <c r="R83" s="35">
        <f t="shared" si="73"/>
      </c>
      <c r="S83" s="35">
        <f t="shared" si="73"/>
      </c>
      <c r="T83" s="35">
        <f t="shared" si="73"/>
      </c>
      <c r="U83" s="35">
        <f t="shared" si="73"/>
      </c>
      <c r="V83" s="35">
        <f t="shared" si="73"/>
      </c>
      <c r="W83" s="35">
        <f t="shared" si="73"/>
      </c>
      <c r="X83" s="35">
        <f t="shared" si="73"/>
      </c>
      <c r="Y83" s="35">
        <f t="shared" si="73"/>
      </c>
      <c r="Z83" s="35">
        <f t="shared" si="73"/>
      </c>
      <c r="AA83" s="35">
        <f t="shared" si="73"/>
      </c>
      <c r="AB83" s="35">
        <f t="shared" si="73"/>
      </c>
      <c r="AC83" s="35">
        <f t="shared" si="73"/>
      </c>
      <c r="AD83" s="35">
        <f t="shared" si="73"/>
      </c>
      <c r="AE83" s="35">
        <f t="shared" si="73"/>
      </c>
      <c r="AF83" s="35">
        <f t="shared" si="73"/>
      </c>
      <c r="AG83" s="35">
        <f t="shared" si="73"/>
      </c>
      <c r="AH83" s="35">
        <f t="shared" si="73"/>
      </c>
      <c r="AI83" s="35">
        <f t="shared" si="73"/>
      </c>
      <c r="AJ83" s="35">
        <f t="shared" si="73"/>
      </c>
      <c r="AK83" s="35">
        <f t="shared" si="73"/>
      </c>
      <c r="AL83" s="35">
        <f t="shared" si="73"/>
      </c>
      <c r="AM83" s="35">
        <f t="shared" si="73"/>
      </c>
      <c r="AN83" s="35">
        <f t="shared" si="73"/>
      </c>
      <c r="AO83" s="35">
        <f t="shared" si="73"/>
      </c>
      <c r="AP83" s="35">
        <f t="shared" si="73"/>
      </c>
      <c r="AQ83" s="35">
        <f t="shared" si="73"/>
      </c>
      <c r="AR83" s="33">
        <f t="shared" si="38"/>
        <v>0</v>
      </c>
      <c r="AS83" s="33">
        <f t="shared" si="39"/>
        <v>0</v>
      </c>
      <c r="AT83" s="33">
        <f t="shared" si="40"/>
        <v>0</v>
      </c>
      <c r="AU83" s="208">
        <f t="shared" si="41"/>
        <v>0</v>
      </c>
      <c r="AV83" s="36">
        <f t="shared" si="36"/>
        <v>0</v>
      </c>
      <c r="AW83" s="35">
        <f t="shared" si="42"/>
      </c>
      <c r="AY83" s="33"/>
      <c r="AZ83" s="33"/>
      <c r="BA83" s="33"/>
      <c r="BB83" s="33"/>
      <c r="BC83" s="33"/>
      <c r="BD83" s="33"/>
      <c r="BE83" s="33"/>
      <c r="BF83" s="33"/>
      <c r="BG83" s="33"/>
      <c r="BH83" s="33"/>
      <c r="BI83" s="33"/>
      <c r="BJ83" s="33"/>
      <c r="BK83" s="33"/>
      <c r="BL83" s="33"/>
      <c r="BM83" s="33"/>
      <c r="BP83" s="5"/>
      <c r="BQ83" s="134"/>
      <c r="BR83" s="134"/>
      <c r="BS83" s="134"/>
      <c r="BT83" s="134"/>
      <c r="BU83" s="134"/>
      <c r="BV83" s="134"/>
      <c r="BW83" s="134"/>
      <c r="BX83" s="134"/>
      <c r="BY83" s="134"/>
      <c r="BZ83" s="134"/>
    </row>
    <row r="84" spans="1:78" ht="12.75" hidden="1">
      <c r="A84" s="195">
        <f t="shared" si="33"/>
        <v>34</v>
      </c>
      <c r="B84" s="266">
        <f t="shared" si="34"/>
      </c>
      <c r="C84" s="266"/>
      <c r="D84" s="35">
        <f aca="true" t="shared" si="74" ref="D84:AQ84">IF(D$48="","",D39)</f>
      </c>
      <c r="E84" s="35">
        <f t="shared" si="74"/>
      </c>
      <c r="F84" s="35">
        <f t="shared" si="74"/>
      </c>
      <c r="G84" s="35">
        <f t="shared" si="74"/>
      </c>
      <c r="H84" s="35">
        <f t="shared" si="74"/>
      </c>
      <c r="I84" s="35">
        <f t="shared" si="74"/>
      </c>
      <c r="J84" s="35">
        <f t="shared" si="74"/>
      </c>
      <c r="K84" s="35">
        <f t="shared" si="74"/>
      </c>
      <c r="L84" s="35">
        <f t="shared" si="74"/>
      </c>
      <c r="M84" s="35">
        <f t="shared" si="74"/>
      </c>
      <c r="N84" s="35">
        <f t="shared" si="74"/>
      </c>
      <c r="O84" s="35">
        <f t="shared" si="74"/>
      </c>
      <c r="P84" s="35">
        <f t="shared" si="74"/>
      </c>
      <c r="Q84" s="35">
        <f t="shared" si="74"/>
      </c>
      <c r="R84" s="35">
        <f t="shared" si="74"/>
      </c>
      <c r="S84" s="35">
        <f t="shared" si="74"/>
      </c>
      <c r="T84" s="35">
        <f t="shared" si="74"/>
      </c>
      <c r="U84" s="35">
        <f t="shared" si="74"/>
      </c>
      <c r="V84" s="35">
        <f t="shared" si="74"/>
      </c>
      <c r="W84" s="35">
        <f t="shared" si="74"/>
      </c>
      <c r="X84" s="35">
        <f t="shared" si="74"/>
      </c>
      <c r="Y84" s="35">
        <f t="shared" si="74"/>
      </c>
      <c r="Z84" s="35">
        <f t="shared" si="74"/>
      </c>
      <c r="AA84" s="35">
        <f t="shared" si="74"/>
      </c>
      <c r="AB84" s="35">
        <f t="shared" si="74"/>
      </c>
      <c r="AC84" s="35">
        <f t="shared" si="74"/>
      </c>
      <c r="AD84" s="35">
        <f t="shared" si="74"/>
      </c>
      <c r="AE84" s="35">
        <f t="shared" si="74"/>
      </c>
      <c r="AF84" s="35">
        <f t="shared" si="74"/>
      </c>
      <c r="AG84" s="35">
        <f t="shared" si="74"/>
      </c>
      <c r="AH84" s="35">
        <f t="shared" si="74"/>
      </c>
      <c r="AI84" s="35">
        <f t="shared" si="74"/>
      </c>
      <c r="AJ84" s="35">
        <f t="shared" si="74"/>
      </c>
      <c r="AK84" s="35">
        <f t="shared" si="74"/>
      </c>
      <c r="AL84" s="35">
        <f t="shared" si="74"/>
      </c>
      <c r="AM84" s="35">
        <f t="shared" si="74"/>
      </c>
      <c r="AN84" s="35">
        <f t="shared" si="74"/>
      </c>
      <c r="AO84" s="35">
        <f t="shared" si="74"/>
      </c>
      <c r="AP84" s="35">
        <f t="shared" si="74"/>
      </c>
      <c r="AQ84" s="35">
        <f t="shared" si="74"/>
      </c>
      <c r="AR84" s="33">
        <f t="shared" si="38"/>
        <v>0</v>
      </c>
      <c r="AS84" s="33">
        <f t="shared" si="39"/>
        <v>0</v>
      </c>
      <c r="AT84" s="33">
        <f t="shared" si="40"/>
        <v>0</v>
      </c>
      <c r="AU84" s="208">
        <f t="shared" si="41"/>
        <v>0</v>
      </c>
      <c r="AV84" s="36">
        <f t="shared" si="36"/>
        <v>0</v>
      </c>
      <c r="AW84" s="35">
        <f t="shared" si="42"/>
      </c>
      <c r="AY84" s="33"/>
      <c r="AZ84" s="33"/>
      <c r="BA84" s="33"/>
      <c r="BB84" s="33"/>
      <c r="BC84" s="33"/>
      <c r="BD84" s="33"/>
      <c r="BE84" s="33"/>
      <c r="BF84" s="33"/>
      <c r="BG84" s="33"/>
      <c r="BH84" s="33"/>
      <c r="BI84" s="33"/>
      <c r="BJ84" s="33"/>
      <c r="BK84" s="33"/>
      <c r="BL84" s="33"/>
      <c r="BM84" s="33"/>
      <c r="BP84" s="5"/>
      <c r="BQ84" s="134"/>
      <c r="BR84" s="134"/>
      <c r="BS84" s="134"/>
      <c r="BT84" s="134"/>
      <c r="BU84" s="134"/>
      <c r="BV84" s="134"/>
      <c r="BW84" s="134"/>
      <c r="BX84" s="134"/>
      <c r="BY84" s="134"/>
      <c r="BZ84" s="134"/>
    </row>
    <row r="85" spans="1:78" ht="12.75" hidden="1">
      <c r="A85" s="195">
        <f t="shared" si="33"/>
        <v>35</v>
      </c>
      <c r="B85" s="266">
        <f t="shared" si="34"/>
      </c>
      <c r="C85" s="266"/>
      <c r="D85" s="35">
        <f aca="true" t="shared" si="75" ref="D85:AQ85">IF(D$48="","",D40)</f>
      </c>
      <c r="E85" s="35">
        <f t="shared" si="75"/>
      </c>
      <c r="F85" s="35">
        <f t="shared" si="75"/>
      </c>
      <c r="G85" s="35">
        <f t="shared" si="75"/>
      </c>
      <c r="H85" s="35">
        <f t="shared" si="75"/>
      </c>
      <c r="I85" s="35">
        <f t="shared" si="75"/>
      </c>
      <c r="J85" s="35">
        <f t="shared" si="75"/>
      </c>
      <c r="K85" s="35">
        <f t="shared" si="75"/>
      </c>
      <c r="L85" s="35">
        <f t="shared" si="75"/>
      </c>
      <c r="M85" s="35">
        <f t="shared" si="75"/>
      </c>
      <c r="N85" s="35">
        <f t="shared" si="75"/>
      </c>
      <c r="O85" s="35">
        <f t="shared" si="75"/>
      </c>
      <c r="P85" s="35">
        <f t="shared" si="75"/>
      </c>
      <c r="Q85" s="35">
        <f t="shared" si="75"/>
      </c>
      <c r="R85" s="35">
        <f t="shared" si="75"/>
      </c>
      <c r="S85" s="35">
        <f t="shared" si="75"/>
      </c>
      <c r="T85" s="35">
        <f t="shared" si="75"/>
      </c>
      <c r="U85" s="35">
        <f t="shared" si="75"/>
      </c>
      <c r="V85" s="35">
        <f t="shared" si="75"/>
      </c>
      <c r="W85" s="35">
        <f t="shared" si="75"/>
      </c>
      <c r="X85" s="35">
        <f t="shared" si="75"/>
      </c>
      <c r="Y85" s="35">
        <f t="shared" si="75"/>
      </c>
      <c r="Z85" s="35">
        <f t="shared" si="75"/>
      </c>
      <c r="AA85" s="35">
        <f t="shared" si="75"/>
      </c>
      <c r="AB85" s="35">
        <f t="shared" si="75"/>
      </c>
      <c r="AC85" s="35">
        <f t="shared" si="75"/>
      </c>
      <c r="AD85" s="35">
        <f t="shared" si="75"/>
      </c>
      <c r="AE85" s="35">
        <f t="shared" si="75"/>
      </c>
      <c r="AF85" s="35">
        <f t="shared" si="75"/>
      </c>
      <c r="AG85" s="35">
        <f t="shared" si="75"/>
      </c>
      <c r="AH85" s="35">
        <f t="shared" si="75"/>
      </c>
      <c r="AI85" s="35">
        <f t="shared" si="75"/>
      </c>
      <c r="AJ85" s="35">
        <f t="shared" si="75"/>
      </c>
      <c r="AK85" s="35">
        <f t="shared" si="75"/>
      </c>
      <c r="AL85" s="35">
        <f t="shared" si="75"/>
      </c>
      <c r="AM85" s="35">
        <f t="shared" si="75"/>
      </c>
      <c r="AN85" s="35">
        <f t="shared" si="75"/>
      </c>
      <c r="AO85" s="35">
        <f t="shared" si="75"/>
      </c>
      <c r="AP85" s="35">
        <f t="shared" si="75"/>
      </c>
      <c r="AQ85" s="35">
        <f t="shared" si="75"/>
      </c>
      <c r="AR85" s="33">
        <f t="shared" si="38"/>
        <v>0</v>
      </c>
      <c r="AS85" s="33">
        <f t="shared" si="39"/>
        <v>0</v>
      </c>
      <c r="AT85" s="33">
        <f t="shared" si="40"/>
        <v>0</v>
      </c>
      <c r="AU85" s="208">
        <f t="shared" si="41"/>
        <v>0</v>
      </c>
      <c r="AV85" s="36">
        <f t="shared" si="36"/>
        <v>0</v>
      </c>
      <c r="AW85" s="206">
        <f t="shared" si="42"/>
      </c>
      <c r="AY85" s="33"/>
      <c r="AZ85" s="33"/>
      <c r="BA85" s="33"/>
      <c r="BB85" s="33"/>
      <c r="BC85" s="33"/>
      <c r="BD85" s="33"/>
      <c r="BE85" s="33"/>
      <c r="BF85" s="33"/>
      <c r="BG85" s="33"/>
      <c r="BH85" s="33"/>
      <c r="BI85" s="33"/>
      <c r="BJ85" s="33"/>
      <c r="BK85" s="33"/>
      <c r="BL85" s="33"/>
      <c r="BM85" s="33"/>
      <c r="BP85" s="5"/>
      <c r="BQ85" s="134"/>
      <c r="BR85" s="134"/>
      <c r="BS85" s="134"/>
      <c r="BT85" s="134"/>
      <c r="BU85" s="134"/>
      <c r="BV85" s="134"/>
      <c r="BW85" s="134"/>
      <c r="BX85" s="134"/>
      <c r="BY85" s="134"/>
      <c r="BZ85" s="134"/>
    </row>
    <row r="86" spans="1:78" ht="12.75" hidden="1">
      <c r="A86" s="203"/>
      <c r="B86" s="204"/>
      <c r="C86" s="204"/>
      <c r="D86" s="33"/>
      <c r="E86" s="33"/>
      <c r="F86" s="33"/>
      <c r="G86" s="33"/>
      <c r="H86" s="33"/>
      <c r="I86" s="33"/>
      <c r="J86" s="33"/>
      <c r="K86" s="33"/>
      <c r="L86" s="33"/>
      <c r="M86" s="33"/>
      <c r="N86" s="33"/>
      <c r="O86" s="33"/>
      <c r="P86" s="33"/>
      <c r="Q86" s="33"/>
      <c r="R86" s="33"/>
      <c r="S86" s="33"/>
      <c r="T86" s="33"/>
      <c r="U86" s="33"/>
      <c r="V86" s="33"/>
      <c r="W86" s="33"/>
      <c r="X86" s="33"/>
      <c r="Y86" s="33"/>
      <c r="Z86" s="33"/>
      <c r="AA86" s="33"/>
      <c r="AB86" s="33"/>
      <c r="AC86" s="33"/>
      <c r="AD86" s="33"/>
      <c r="AE86" s="33"/>
      <c r="AF86" s="33"/>
      <c r="AG86" s="33"/>
      <c r="AH86" s="33"/>
      <c r="AI86" s="33"/>
      <c r="AJ86" s="33"/>
      <c r="AK86" s="33"/>
      <c r="AL86" s="33"/>
      <c r="AM86" s="33"/>
      <c r="AN86" s="33"/>
      <c r="AO86" s="33"/>
      <c r="AP86" s="33"/>
      <c r="AQ86" s="33"/>
      <c r="AR86" s="33"/>
      <c r="AS86" s="33"/>
      <c r="AT86" s="33"/>
      <c r="AV86" s="205"/>
      <c r="AW86" s="207">
        <f>COUNTIF(AW51:AW85,"OUI")</f>
        <v>0</v>
      </c>
      <c r="AY86" s="33"/>
      <c r="AZ86" s="33"/>
      <c r="BA86" s="33"/>
      <c r="BB86" s="33"/>
      <c r="BC86" s="33"/>
      <c r="BD86" s="33"/>
      <c r="BE86" s="33"/>
      <c r="BF86" s="33"/>
      <c r="BG86" s="33"/>
      <c r="BH86" s="33"/>
      <c r="BI86" s="33"/>
      <c r="BJ86" s="33"/>
      <c r="BK86" s="33"/>
      <c r="BL86" s="33"/>
      <c r="BM86" s="33"/>
      <c r="BP86" s="5"/>
      <c r="BQ86" s="134"/>
      <c r="BR86" s="134"/>
      <c r="BS86" s="134"/>
      <c r="BT86" s="134"/>
      <c r="BU86" s="134"/>
      <c r="BV86" s="134"/>
      <c r="BW86" s="134"/>
      <c r="BX86" s="134"/>
      <c r="BY86" s="134"/>
      <c r="BZ86" s="134"/>
    </row>
    <row r="87" spans="1:78" ht="12.75">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6"/>
      <c r="BQ87" s="134"/>
      <c r="BR87" s="134"/>
      <c r="BS87" s="134"/>
      <c r="BT87" s="134"/>
      <c r="BU87" s="134"/>
      <c r="BV87" s="134"/>
      <c r="BW87" s="134"/>
      <c r="BX87" s="134"/>
      <c r="BY87" s="134"/>
      <c r="BZ87" s="134"/>
    </row>
  </sheetData>
  <sheetProtection sheet="1"/>
  <mergeCells count="106">
    <mergeCell ref="B78:C78"/>
    <mergeCell ref="B72:C72"/>
    <mergeCell ref="B73:C73"/>
    <mergeCell ref="B74:C74"/>
    <mergeCell ref="B75:C75"/>
    <mergeCell ref="B83:C83"/>
    <mergeCell ref="B76:C76"/>
    <mergeCell ref="B77:C77"/>
    <mergeCell ref="B84:C84"/>
    <mergeCell ref="B85:C85"/>
    <mergeCell ref="B79:C79"/>
    <mergeCell ref="B80:C80"/>
    <mergeCell ref="B81:C81"/>
    <mergeCell ref="B82:C82"/>
    <mergeCell ref="B66:C66"/>
    <mergeCell ref="B67:C67"/>
    <mergeCell ref="B68:C68"/>
    <mergeCell ref="B69:C69"/>
    <mergeCell ref="B70:C70"/>
    <mergeCell ref="B71:C71"/>
    <mergeCell ref="B60:C60"/>
    <mergeCell ref="B61:C61"/>
    <mergeCell ref="B62:C62"/>
    <mergeCell ref="B63:C63"/>
    <mergeCell ref="B64:C64"/>
    <mergeCell ref="B65:C65"/>
    <mergeCell ref="B54:C54"/>
    <mergeCell ref="B55:C55"/>
    <mergeCell ref="B56:C56"/>
    <mergeCell ref="B57:C57"/>
    <mergeCell ref="B58:C58"/>
    <mergeCell ref="B59:C59"/>
    <mergeCell ref="AM44:AQ44"/>
    <mergeCell ref="AM45:AQ45"/>
    <mergeCell ref="B51:C51"/>
    <mergeCell ref="B52:C52"/>
    <mergeCell ref="B53:C53"/>
    <mergeCell ref="D45:R45"/>
    <mergeCell ref="D44:R44"/>
    <mergeCell ref="S45:AB45"/>
    <mergeCell ref="S44:AB44"/>
    <mergeCell ref="B37:C37"/>
    <mergeCell ref="B38:C38"/>
    <mergeCell ref="B39:C39"/>
    <mergeCell ref="B40:C40"/>
    <mergeCell ref="B31:C31"/>
    <mergeCell ref="B32:C32"/>
    <mergeCell ref="B33:C33"/>
    <mergeCell ref="B34:C34"/>
    <mergeCell ref="B35:C35"/>
    <mergeCell ref="B24:C24"/>
    <mergeCell ref="B36:C36"/>
    <mergeCell ref="B25:C25"/>
    <mergeCell ref="B26:C26"/>
    <mergeCell ref="B27:C27"/>
    <mergeCell ref="B28:C28"/>
    <mergeCell ref="B29:C29"/>
    <mergeCell ref="B30:C30"/>
    <mergeCell ref="B18:C18"/>
    <mergeCell ref="B19:C19"/>
    <mergeCell ref="B20:C20"/>
    <mergeCell ref="B21:C21"/>
    <mergeCell ref="B22:C22"/>
    <mergeCell ref="B23:C23"/>
    <mergeCell ref="B12:C12"/>
    <mergeCell ref="B13:C13"/>
    <mergeCell ref="B14:C14"/>
    <mergeCell ref="B15:C15"/>
    <mergeCell ref="B16:C16"/>
    <mergeCell ref="B17:C17"/>
    <mergeCell ref="D4:R4"/>
    <mergeCell ref="S4:AB4"/>
    <mergeCell ref="B8:C8"/>
    <mergeCell ref="B9:C9"/>
    <mergeCell ref="B10:C10"/>
    <mergeCell ref="B11:C11"/>
    <mergeCell ref="AU4:AU5"/>
    <mergeCell ref="B5:C5"/>
    <mergeCell ref="B6:C6"/>
    <mergeCell ref="A2:C4"/>
    <mergeCell ref="AM3:AQ3"/>
    <mergeCell ref="B7:C7"/>
    <mergeCell ref="D2:J2"/>
    <mergeCell ref="D3:J3"/>
    <mergeCell ref="K2:AG2"/>
    <mergeCell ref="K3:AG3"/>
    <mergeCell ref="AW47:BA47"/>
    <mergeCell ref="AV46:AZ46"/>
    <mergeCell ref="AC4:AL4"/>
    <mergeCell ref="AS41:AT41"/>
    <mergeCell ref="AS42:AT42"/>
    <mergeCell ref="A1:AQ1"/>
    <mergeCell ref="AR1:AU1"/>
    <mergeCell ref="AM2:AQ2"/>
    <mergeCell ref="AR2:AT3"/>
    <mergeCell ref="AU2:AU3"/>
    <mergeCell ref="AR44:AU44"/>
    <mergeCell ref="AR45:AU45"/>
    <mergeCell ref="AM4:AQ4"/>
    <mergeCell ref="AC45:AL45"/>
    <mergeCell ref="AC44:AL44"/>
    <mergeCell ref="AH2:AL2"/>
    <mergeCell ref="AH3:AL3"/>
    <mergeCell ref="AR4:AR5"/>
    <mergeCell ref="AS4:AS5"/>
    <mergeCell ref="AT4:AT5"/>
  </mergeCells>
  <conditionalFormatting sqref="D6:AQ40">
    <cfRule type="cellIs" priority="1" dxfId="34" operator="equal" stopIfTrue="1">
      <formula>""</formula>
    </cfRule>
    <cfRule type="cellIs" priority="2" dxfId="21" operator="equal" stopIfTrue="1">
      <formula>1</formula>
    </cfRule>
    <cfRule type="cellIs" priority="3" dxfId="20" operator="equal" stopIfTrue="1">
      <formula>0</formula>
    </cfRule>
  </conditionalFormatting>
  <conditionalFormatting sqref="AU6:AU40">
    <cfRule type="cellIs" priority="4" dxfId="31" operator="equal" stopIfTrue="1">
      <formula>"Difficulté"</formula>
    </cfRule>
    <cfRule type="cellIs" priority="5" dxfId="30" operator="equal" stopIfTrue="1">
      <formula>"RAS"</formula>
    </cfRule>
    <cfRule type="cellIs" priority="6" dxfId="29" operator="equal" stopIfTrue="1">
      <formula>""</formula>
    </cfRule>
  </conditionalFormatting>
  <dataValidations count="1">
    <dataValidation type="list" operator="equal" allowBlank="1" showInputMessage="1" showErrorMessage="1" sqref="D6:AQ40">
      <formula1>codes</formula1>
    </dataValidation>
  </dataValidations>
  <printOptions/>
  <pageMargins left="0.39375" right="0.5902777777777778" top="0.39375" bottom="0.39375" header="0.5118055555555556" footer="0.5118055555555556"/>
  <pageSetup horizontalDpi="300" verticalDpi="300" orientation="landscape" paperSize="9" r:id="rId4"/>
  <drawing r:id="rId3"/>
  <legacyDrawing r:id="rId2"/>
</worksheet>
</file>

<file path=xl/worksheets/sheet3.xml><?xml version="1.0" encoding="utf-8"?>
<worksheet xmlns="http://schemas.openxmlformats.org/spreadsheetml/2006/main" xmlns:r="http://schemas.openxmlformats.org/officeDocument/2006/relationships">
  <dimension ref="A1:Z49"/>
  <sheetViews>
    <sheetView showGridLines="0" zoomScale="75" zoomScaleNormal="75" zoomScaleSheetLayoutView="100" zoomScalePageLayoutView="0" workbookViewId="0" topLeftCell="A1">
      <selection activeCell="H5" sqref="H5:J6"/>
    </sheetView>
  </sheetViews>
  <sheetFormatPr defaultColWidth="11.421875" defaultRowHeight="12.75"/>
  <cols>
    <col min="1" max="1" width="3.00390625" style="1" customWidth="1"/>
    <col min="2" max="2" width="17.8515625" style="1" customWidth="1"/>
    <col min="3" max="3" width="7.00390625" style="1" customWidth="1"/>
    <col min="4" max="7" width="8.28125" style="1" customWidth="1"/>
    <col min="8" max="8" width="11.00390625" style="1" customWidth="1"/>
    <col min="9" max="9" width="8.28125" style="1" customWidth="1"/>
    <col min="10" max="10" width="9.7109375" style="1" customWidth="1"/>
    <col min="11" max="11" width="7.7109375" style="1" customWidth="1"/>
    <col min="12" max="16384" width="11.421875" style="1" customWidth="1"/>
  </cols>
  <sheetData>
    <row r="1" spans="1:26" ht="69.75" customHeight="1">
      <c r="A1" s="279" t="s">
        <v>140</v>
      </c>
      <c r="B1" s="279"/>
      <c r="C1" s="279"/>
      <c r="D1" s="279"/>
      <c r="E1" s="279"/>
      <c r="F1" s="279"/>
      <c r="G1" s="279"/>
      <c r="H1" s="279"/>
      <c r="I1" s="279"/>
      <c r="J1" s="279"/>
      <c r="K1" s="92"/>
      <c r="L1" s="5"/>
      <c r="M1" s="5"/>
      <c r="N1" s="5"/>
      <c r="O1" s="5"/>
      <c r="P1" s="5"/>
      <c r="Q1" s="5"/>
      <c r="R1" s="134"/>
      <c r="S1" s="134"/>
      <c r="T1" s="134"/>
      <c r="U1" s="134"/>
      <c r="V1" s="134"/>
      <c r="W1" s="134"/>
      <c r="X1" s="134"/>
      <c r="Y1" s="134"/>
      <c r="Z1" s="134"/>
    </row>
    <row r="2" spans="1:26" ht="25.5" customHeight="1">
      <c r="A2" s="294" t="s">
        <v>1</v>
      </c>
      <c r="B2" s="294"/>
      <c r="C2" s="277"/>
      <c r="D2" s="273">
        <f>'MAT-CM1'!K2</f>
        <v>0</v>
      </c>
      <c r="E2" s="274"/>
      <c r="F2" s="274"/>
      <c r="G2" s="275"/>
      <c r="H2" s="105" t="s">
        <v>2</v>
      </c>
      <c r="I2" s="280">
        <f>'MAT-CM1'!AM2</f>
        <v>0</v>
      </c>
      <c r="J2" s="281"/>
      <c r="K2" s="5"/>
      <c r="L2" s="5"/>
      <c r="M2" s="5"/>
      <c r="N2" s="5"/>
      <c r="O2" s="5"/>
      <c r="P2" s="5"/>
      <c r="Q2" s="5"/>
      <c r="R2" s="134"/>
      <c r="S2" s="134"/>
      <c r="T2" s="134"/>
      <c r="U2" s="134"/>
      <c r="V2" s="134"/>
      <c r="W2" s="134"/>
      <c r="X2" s="134"/>
      <c r="Y2" s="134"/>
      <c r="Z2" s="134"/>
    </row>
    <row r="3" spans="1:26" ht="25.5" customHeight="1">
      <c r="A3" s="294" t="s">
        <v>4</v>
      </c>
      <c r="B3" s="294"/>
      <c r="C3" s="277"/>
      <c r="D3" s="272">
        <f>'MAT-CM1'!K3</f>
        <v>0</v>
      </c>
      <c r="E3" s="272"/>
      <c r="F3" s="272"/>
      <c r="G3" s="272"/>
      <c r="H3" s="106" t="s">
        <v>5</v>
      </c>
      <c r="I3" s="280" t="str">
        <f>'MAT-CM1'!AM3</f>
        <v>CM1</v>
      </c>
      <c r="J3" s="281"/>
      <c r="K3" s="5"/>
      <c r="L3" s="5"/>
      <c r="M3" s="5"/>
      <c r="N3" s="5"/>
      <c r="O3" s="5"/>
      <c r="P3" s="5"/>
      <c r="Q3" s="5"/>
      <c r="R3" s="134"/>
      <c r="S3" s="134"/>
      <c r="T3" s="134"/>
      <c r="U3" s="134"/>
      <c r="V3" s="134"/>
      <c r="W3" s="134"/>
      <c r="X3" s="134"/>
      <c r="Y3" s="134"/>
      <c r="Z3" s="134"/>
    </row>
    <row r="4" spans="1:26" ht="25.5" customHeight="1">
      <c r="A4" s="282" t="s">
        <v>141</v>
      </c>
      <c r="B4" s="283"/>
      <c r="C4" s="283"/>
      <c r="D4" s="288" t="s">
        <v>37</v>
      </c>
      <c r="E4" s="289"/>
      <c r="F4" s="289"/>
      <c r="G4" s="289"/>
      <c r="H4" s="289"/>
      <c r="I4" s="290"/>
      <c r="J4" s="290"/>
      <c r="K4" s="5"/>
      <c r="L4" s="5"/>
      <c r="M4" s="5"/>
      <c r="N4" s="5"/>
      <c r="O4" s="5"/>
      <c r="P4" s="5"/>
      <c r="Q4" s="5"/>
      <c r="R4" s="134"/>
      <c r="S4" s="134"/>
      <c r="T4" s="134"/>
      <c r="U4" s="134"/>
      <c r="V4" s="134"/>
      <c r="W4" s="134"/>
      <c r="X4" s="134"/>
      <c r="Y4" s="134"/>
      <c r="Z4" s="134"/>
    </row>
    <row r="5" spans="1:26" ht="27.75" customHeight="1">
      <c r="A5" s="283"/>
      <c r="B5" s="283"/>
      <c r="C5" s="283"/>
      <c r="D5" s="284" t="s">
        <v>38</v>
      </c>
      <c r="E5" s="285"/>
      <c r="F5" s="286"/>
      <c r="G5" s="286"/>
      <c r="H5" s="291" t="s">
        <v>225</v>
      </c>
      <c r="I5" s="292"/>
      <c r="J5" s="292"/>
      <c r="K5" s="5"/>
      <c r="L5" s="5"/>
      <c r="M5" s="5"/>
      <c r="N5" s="5"/>
      <c r="O5" s="5"/>
      <c r="P5" s="5"/>
      <c r="Q5" s="5"/>
      <c r="R5" s="134"/>
      <c r="S5" s="134"/>
      <c r="T5" s="134"/>
      <c r="U5" s="134"/>
      <c r="V5" s="134"/>
      <c r="W5" s="134"/>
      <c r="X5" s="134"/>
      <c r="Y5" s="134"/>
      <c r="Z5" s="134"/>
    </row>
    <row r="6" spans="1:26" s="21" customFormat="1" ht="27" customHeight="1">
      <c r="A6" s="191" t="s">
        <v>10</v>
      </c>
      <c r="B6" s="287" t="s">
        <v>11</v>
      </c>
      <c r="C6" s="287"/>
      <c r="D6" s="109" t="s">
        <v>122</v>
      </c>
      <c r="E6" s="110" t="s">
        <v>123</v>
      </c>
      <c r="F6" s="112" t="s">
        <v>124</v>
      </c>
      <c r="G6" s="111" t="s">
        <v>125</v>
      </c>
      <c r="H6" s="293"/>
      <c r="I6" s="290"/>
      <c r="J6" s="290"/>
      <c r="K6" s="20"/>
      <c r="L6" s="20"/>
      <c r="M6" s="20"/>
      <c r="N6" s="20"/>
      <c r="O6" s="20"/>
      <c r="P6" s="20"/>
      <c r="Q6" s="20"/>
      <c r="R6" s="103"/>
      <c r="S6" s="103"/>
      <c r="T6" s="103"/>
      <c r="U6" s="103"/>
      <c r="V6" s="103"/>
      <c r="W6" s="103"/>
      <c r="X6" s="103"/>
      <c r="Y6" s="103"/>
      <c r="Z6" s="103"/>
    </row>
    <row r="7" spans="1:26" s="21" customFormat="1" ht="15.75" customHeight="1">
      <c r="A7" s="14">
        <v>1</v>
      </c>
      <c r="B7" s="295">
        <f>IF('MAT-CM1'!B6&lt;&gt;"",'MAT-CM1'!B6,"")</f>
      </c>
      <c r="C7" s="295"/>
      <c r="D7" s="39">
        <f>'MAT-CM1'!AZ6</f>
      </c>
      <c r="E7" s="39">
        <f>'MAT-CM1'!BD6</f>
      </c>
      <c r="F7" s="39">
        <f>'MAT-CM1'!BH6</f>
      </c>
      <c r="G7" s="39">
        <f>'MAT-CM1'!BL6</f>
      </c>
      <c r="H7" s="276">
        <f>'MAT-CM1'!AW51</f>
      </c>
      <c r="I7" s="277"/>
      <c r="J7" s="277"/>
      <c r="K7" s="20"/>
      <c r="L7" s="20"/>
      <c r="M7" s="20"/>
      <c r="N7" s="20"/>
      <c r="O7" s="20"/>
      <c r="P7" s="20"/>
      <c r="Q7" s="20"/>
      <c r="R7" s="103"/>
      <c r="S7" s="103"/>
      <c r="T7" s="103"/>
      <c r="U7" s="103"/>
      <c r="V7" s="103"/>
      <c r="W7" s="103"/>
      <c r="X7" s="103"/>
      <c r="Y7" s="103"/>
      <c r="Z7" s="103"/>
    </row>
    <row r="8" spans="1:26" s="21" customFormat="1" ht="15.75" customHeight="1">
      <c r="A8" s="14">
        <v>2</v>
      </c>
      <c r="B8" s="295">
        <f>IF('MAT-CM1'!B7&lt;&gt;"",'MAT-CM1'!B7,"")</f>
      </c>
      <c r="C8" s="295"/>
      <c r="D8" s="39">
        <f>'MAT-CM1'!AZ7</f>
      </c>
      <c r="E8" s="39">
        <f>'MAT-CM1'!BD7</f>
      </c>
      <c r="F8" s="39">
        <f>'MAT-CM1'!BH7</f>
      </c>
      <c r="G8" s="39">
        <f>'MAT-CM1'!BL7</f>
      </c>
      <c r="H8" s="276">
        <f>'MAT-CM1'!AW52</f>
      </c>
      <c r="I8" s="277"/>
      <c r="J8" s="277"/>
      <c r="K8" s="20"/>
      <c r="L8" s="20"/>
      <c r="M8" s="20"/>
      <c r="N8" s="20"/>
      <c r="O8" s="20"/>
      <c r="P8" s="20"/>
      <c r="Q8" s="20"/>
      <c r="R8" s="103"/>
      <c r="S8" s="103"/>
      <c r="T8" s="103"/>
      <c r="U8" s="103"/>
      <c r="V8" s="103"/>
      <c r="W8" s="103"/>
      <c r="X8" s="103"/>
      <c r="Y8" s="103"/>
      <c r="Z8" s="103"/>
    </row>
    <row r="9" spans="1:26" s="21" customFormat="1" ht="15.75" customHeight="1">
      <c r="A9" s="14">
        <v>3</v>
      </c>
      <c r="B9" s="295">
        <f>IF('MAT-CM1'!B8&lt;&gt;"",'MAT-CM1'!B8,"")</f>
      </c>
      <c r="C9" s="295"/>
      <c r="D9" s="39">
        <f>'MAT-CM1'!AZ8</f>
      </c>
      <c r="E9" s="39">
        <f>'MAT-CM1'!BD8</f>
      </c>
      <c r="F9" s="39">
        <f>'MAT-CM1'!BH8</f>
      </c>
      <c r="G9" s="39">
        <f>'MAT-CM1'!BL8</f>
      </c>
      <c r="H9" s="276">
        <f>'MAT-CM1'!AW53</f>
      </c>
      <c r="I9" s="277"/>
      <c r="J9" s="277"/>
      <c r="K9" s="20"/>
      <c r="L9" s="20"/>
      <c r="M9" s="20"/>
      <c r="N9" s="20"/>
      <c r="O9" s="20"/>
      <c r="P9" s="20"/>
      <c r="Q9" s="20"/>
      <c r="R9" s="103"/>
      <c r="S9" s="103"/>
      <c r="T9" s="103"/>
      <c r="U9" s="103"/>
      <c r="V9" s="103"/>
      <c r="W9" s="103"/>
      <c r="X9" s="103"/>
      <c r="Y9" s="103"/>
      <c r="Z9" s="103"/>
    </row>
    <row r="10" spans="1:26" s="21" customFormat="1" ht="15.75" customHeight="1">
      <c r="A10" s="14">
        <v>4</v>
      </c>
      <c r="B10" s="295">
        <f>IF('MAT-CM1'!B9&lt;&gt;"",'MAT-CM1'!B9,"")</f>
      </c>
      <c r="C10" s="295"/>
      <c r="D10" s="39">
        <f>'MAT-CM1'!AZ9</f>
      </c>
      <c r="E10" s="39">
        <f>'MAT-CM1'!BD9</f>
      </c>
      <c r="F10" s="39">
        <f>'MAT-CM1'!BH9</f>
      </c>
      <c r="G10" s="39">
        <f>'MAT-CM1'!BL9</f>
      </c>
      <c r="H10" s="276">
        <f>'MAT-CM1'!AW54</f>
      </c>
      <c r="I10" s="277"/>
      <c r="J10" s="277"/>
      <c r="K10" s="20"/>
      <c r="L10" s="20"/>
      <c r="M10" s="20"/>
      <c r="N10" s="20"/>
      <c r="O10" s="20"/>
      <c r="P10" s="20"/>
      <c r="Q10" s="20"/>
      <c r="R10" s="103"/>
      <c r="S10" s="103"/>
      <c r="T10" s="103"/>
      <c r="U10" s="103"/>
      <c r="V10" s="103"/>
      <c r="W10" s="103"/>
      <c r="X10" s="103"/>
      <c r="Y10" s="103"/>
      <c r="Z10" s="103"/>
    </row>
    <row r="11" spans="1:26" s="21" customFormat="1" ht="15.75" customHeight="1">
      <c r="A11" s="14">
        <v>5</v>
      </c>
      <c r="B11" s="295">
        <f>IF('MAT-CM1'!B10&lt;&gt;"",'MAT-CM1'!B10,"")</f>
      </c>
      <c r="C11" s="295"/>
      <c r="D11" s="39">
        <f>'MAT-CM1'!AZ10</f>
      </c>
      <c r="E11" s="39">
        <f>'MAT-CM1'!BD10</f>
      </c>
      <c r="F11" s="39">
        <f>'MAT-CM1'!BH10</f>
      </c>
      <c r="G11" s="39">
        <f>'MAT-CM1'!BL10</f>
      </c>
      <c r="H11" s="276">
        <f>'MAT-CM1'!AW55</f>
      </c>
      <c r="I11" s="277"/>
      <c r="J11" s="277"/>
      <c r="K11" s="20"/>
      <c r="L11" s="20"/>
      <c r="M11" s="20"/>
      <c r="N11" s="20"/>
      <c r="O11" s="20"/>
      <c r="P11" s="20"/>
      <c r="Q11" s="20"/>
      <c r="R11" s="103"/>
      <c r="S11" s="103"/>
      <c r="T11" s="103"/>
      <c r="U11" s="103"/>
      <c r="V11" s="103"/>
      <c r="W11" s="103"/>
      <c r="X11" s="103"/>
      <c r="Y11" s="103"/>
      <c r="Z11" s="103"/>
    </row>
    <row r="12" spans="1:26" s="21" customFormat="1" ht="15.75" customHeight="1">
      <c r="A12" s="14">
        <v>6</v>
      </c>
      <c r="B12" s="295">
        <f>IF('MAT-CM1'!B11&lt;&gt;"",'MAT-CM1'!B11,"")</f>
      </c>
      <c r="C12" s="295"/>
      <c r="D12" s="39">
        <f>'MAT-CM1'!AZ11</f>
      </c>
      <c r="E12" s="39">
        <f>'MAT-CM1'!BD11</f>
      </c>
      <c r="F12" s="39">
        <f>'MAT-CM1'!BH11</f>
      </c>
      <c r="G12" s="39">
        <f>'MAT-CM1'!BL11</f>
      </c>
      <c r="H12" s="276">
        <f>'MAT-CM1'!AW56</f>
      </c>
      <c r="I12" s="277"/>
      <c r="J12" s="277"/>
      <c r="K12" s="20"/>
      <c r="L12" s="20"/>
      <c r="M12" s="20"/>
      <c r="N12" s="20"/>
      <c r="O12" s="20"/>
      <c r="P12" s="20"/>
      <c r="Q12" s="20"/>
      <c r="R12" s="103"/>
      <c r="S12" s="103"/>
      <c r="T12" s="103"/>
      <c r="U12" s="103"/>
      <c r="V12" s="103"/>
      <c r="W12" s="103"/>
      <c r="X12" s="103"/>
      <c r="Y12" s="103"/>
      <c r="Z12" s="103"/>
    </row>
    <row r="13" spans="1:26" s="21" customFormat="1" ht="15.75" customHeight="1">
      <c r="A13" s="14">
        <v>7</v>
      </c>
      <c r="B13" s="295">
        <f>IF('MAT-CM1'!B12&lt;&gt;"",'MAT-CM1'!B12,"")</f>
      </c>
      <c r="C13" s="295"/>
      <c r="D13" s="39">
        <f>'MAT-CM1'!AZ12</f>
      </c>
      <c r="E13" s="39">
        <f>'MAT-CM1'!BD12</f>
      </c>
      <c r="F13" s="39">
        <f>'MAT-CM1'!BH12</f>
      </c>
      <c r="G13" s="39">
        <f>'MAT-CM1'!BL12</f>
      </c>
      <c r="H13" s="276">
        <f>'MAT-CM1'!AW57</f>
      </c>
      <c r="I13" s="277"/>
      <c r="J13" s="277"/>
      <c r="K13" s="20"/>
      <c r="L13" s="20"/>
      <c r="M13" s="20"/>
      <c r="N13" s="20"/>
      <c r="O13" s="20"/>
      <c r="P13" s="20"/>
      <c r="Q13" s="20"/>
      <c r="R13" s="103"/>
      <c r="S13" s="103"/>
      <c r="T13" s="103"/>
      <c r="U13" s="103"/>
      <c r="V13" s="103"/>
      <c r="W13" s="103"/>
      <c r="X13" s="103"/>
      <c r="Y13" s="103"/>
      <c r="Z13" s="103"/>
    </row>
    <row r="14" spans="1:26" s="21" customFormat="1" ht="15.75" customHeight="1">
      <c r="A14" s="14">
        <v>8</v>
      </c>
      <c r="B14" s="295">
        <f>IF('MAT-CM1'!B13&lt;&gt;"",'MAT-CM1'!B13,"")</f>
      </c>
      <c r="C14" s="295"/>
      <c r="D14" s="39">
        <f>'MAT-CM1'!AZ13</f>
      </c>
      <c r="E14" s="39">
        <f>'MAT-CM1'!BD13</f>
      </c>
      <c r="F14" s="39">
        <f>'MAT-CM1'!BH13</f>
      </c>
      <c r="G14" s="39">
        <f>'MAT-CM1'!BL13</f>
      </c>
      <c r="H14" s="276">
        <f>'MAT-CM1'!AW58</f>
      </c>
      <c r="I14" s="277"/>
      <c r="J14" s="277"/>
      <c r="K14" s="20"/>
      <c r="L14" s="20"/>
      <c r="M14" s="20"/>
      <c r="N14" s="20"/>
      <c r="O14" s="20"/>
      <c r="P14" s="20"/>
      <c r="Q14" s="20"/>
      <c r="R14" s="103"/>
      <c r="S14" s="103"/>
      <c r="T14" s="103"/>
      <c r="U14" s="103"/>
      <c r="V14" s="103"/>
      <c r="W14" s="103"/>
      <c r="X14" s="103"/>
      <c r="Y14" s="103"/>
      <c r="Z14" s="103"/>
    </row>
    <row r="15" spans="1:26" s="21" customFormat="1" ht="15.75" customHeight="1">
      <c r="A15" s="14">
        <v>9</v>
      </c>
      <c r="B15" s="295">
        <f>IF('MAT-CM1'!B14&lt;&gt;"",'MAT-CM1'!B14,"")</f>
      </c>
      <c r="C15" s="295"/>
      <c r="D15" s="39">
        <f>'MAT-CM1'!AZ14</f>
      </c>
      <c r="E15" s="39">
        <f>'MAT-CM1'!BD14</f>
      </c>
      <c r="F15" s="39">
        <f>'MAT-CM1'!BH14</f>
      </c>
      <c r="G15" s="39">
        <f>'MAT-CM1'!BL14</f>
      </c>
      <c r="H15" s="276">
        <f>'MAT-CM1'!AW59</f>
      </c>
      <c r="I15" s="277"/>
      <c r="J15" s="277"/>
      <c r="K15" s="20"/>
      <c r="L15" s="20"/>
      <c r="M15" s="20"/>
      <c r="N15" s="20"/>
      <c r="O15" s="20"/>
      <c r="P15" s="20"/>
      <c r="Q15" s="20"/>
      <c r="R15" s="103"/>
      <c r="S15" s="103"/>
      <c r="T15" s="103"/>
      <c r="U15" s="103"/>
      <c r="V15" s="103"/>
      <c r="W15" s="103"/>
      <c r="X15" s="103"/>
      <c r="Y15" s="103"/>
      <c r="Z15" s="103"/>
    </row>
    <row r="16" spans="1:26" s="21" customFormat="1" ht="15.75" customHeight="1">
      <c r="A16" s="14">
        <v>10</v>
      </c>
      <c r="B16" s="295">
        <f>IF('MAT-CM1'!B15&lt;&gt;"",'MAT-CM1'!B15,"")</f>
      </c>
      <c r="C16" s="295"/>
      <c r="D16" s="39">
        <f>'MAT-CM1'!AZ15</f>
      </c>
      <c r="E16" s="39">
        <f>'MAT-CM1'!BD15</f>
      </c>
      <c r="F16" s="39">
        <f>'MAT-CM1'!BH15</f>
      </c>
      <c r="G16" s="39">
        <f>'MAT-CM1'!BL15</f>
      </c>
      <c r="H16" s="276">
        <f>'MAT-CM1'!AW60</f>
      </c>
      <c r="I16" s="277"/>
      <c r="J16" s="277"/>
      <c r="K16" s="20"/>
      <c r="L16" s="20"/>
      <c r="M16" s="20"/>
      <c r="N16" s="20"/>
      <c r="O16" s="20"/>
      <c r="P16" s="20"/>
      <c r="Q16" s="20"/>
      <c r="R16" s="103"/>
      <c r="S16" s="103"/>
      <c r="T16" s="103"/>
      <c r="U16" s="103"/>
      <c r="V16" s="103"/>
      <c r="W16" s="103"/>
      <c r="X16" s="103"/>
      <c r="Y16" s="103"/>
      <c r="Z16" s="103"/>
    </row>
    <row r="17" spans="1:26" s="21" customFormat="1" ht="15.75" customHeight="1">
      <c r="A17" s="14">
        <v>11</v>
      </c>
      <c r="B17" s="295">
        <f>IF('MAT-CM1'!B16&lt;&gt;"",'MAT-CM1'!B16,"")</f>
      </c>
      <c r="C17" s="295"/>
      <c r="D17" s="39">
        <f>'MAT-CM1'!AZ16</f>
      </c>
      <c r="E17" s="39">
        <f>'MAT-CM1'!BD16</f>
      </c>
      <c r="F17" s="39">
        <f>'MAT-CM1'!BH16</f>
      </c>
      <c r="G17" s="39">
        <f>'MAT-CM1'!BL16</f>
      </c>
      <c r="H17" s="276">
        <f>'MAT-CM1'!AW61</f>
      </c>
      <c r="I17" s="277"/>
      <c r="J17" s="277"/>
      <c r="K17" s="20"/>
      <c r="L17" s="20"/>
      <c r="M17" s="20"/>
      <c r="N17" s="20"/>
      <c r="O17" s="20"/>
      <c r="P17" s="20"/>
      <c r="Q17" s="20"/>
      <c r="R17" s="103"/>
      <c r="S17" s="103"/>
      <c r="T17" s="103"/>
      <c r="U17" s="103"/>
      <c r="V17" s="103"/>
      <c r="W17" s="103"/>
      <c r="X17" s="103"/>
      <c r="Y17" s="103"/>
      <c r="Z17" s="103"/>
    </row>
    <row r="18" spans="1:26" s="21" customFormat="1" ht="15.75" customHeight="1">
      <c r="A18" s="14">
        <v>12</v>
      </c>
      <c r="B18" s="295">
        <f>IF('MAT-CM1'!B17&lt;&gt;"",'MAT-CM1'!B17,"")</f>
      </c>
      <c r="C18" s="295"/>
      <c r="D18" s="39">
        <f>'MAT-CM1'!AZ17</f>
      </c>
      <c r="E18" s="39">
        <f>'MAT-CM1'!BD17</f>
      </c>
      <c r="F18" s="39">
        <f>'MAT-CM1'!BH17</f>
      </c>
      <c r="G18" s="39">
        <f>'MAT-CM1'!BL17</f>
      </c>
      <c r="H18" s="276">
        <f>'MAT-CM1'!AW62</f>
      </c>
      <c r="I18" s="277"/>
      <c r="J18" s="277"/>
      <c r="K18" s="20"/>
      <c r="L18" s="20"/>
      <c r="M18" s="20"/>
      <c r="N18" s="20"/>
      <c r="O18" s="20"/>
      <c r="P18" s="20"/>
      <c r="Q18" s="20"/>
      <c r="R18" s="103"/>
      <c r="S18" s="103"/>
      <c r="T18" s="103"/>
      <c r="U18" s="103"/>
      <c r="V18" s="103"/>
      <c r="W18" s="103"/>
      <c r="X18" s="103"/>
      <c r="Y18" s="103"/>
      <c r="Z18" s="103"/>
    </row>
    <row r="19" spans="1:26" s="21" customFormat="1" ht="15.75" customHeight="1">
      <c r="A19" s="14">
        <v>13</v>
      </c>
      <c r="B19" s="295">
        <f>IF('MAT-CM1'!B18&lt;&gt;"",'MAT-CM1'!B18,"")</f>
      </c>
      <c r="C19" s="295"/>
      <c r="D19" s="39">
        <f>'MAT-CM1'!AZ18</f>
      </c>
      <c r="E19" s="39">
        <f>'MAT-CM1'!BD18</f>
      </c>
      <c r="F19" s="39">
        <f>'MAT-CM1'!BH18</f>
      </c>
      <c r="G19" s="39">
        <f>'MAT-CM1'!BL18</f>
      </c>
      <c r="H19" s="276">
        <f>'MAT-CM1'!AW63</f>
      </c>
      <c r="I19" s="277"/>
      <c r="J19" s="277"/>
      <c r="K19" s="20"/>
      <c r="L19" s="20"/>
      <c r="M19" s="20"/>
      <c r="N19" s="20"/>
      <c r="O19" s="20"/>
      <c r="P19" s="20"/>
      <c r="Q19" s="20"/>
      <c r="R19" s="103"/>
      <c r="S19" s="103"/>
      <c r="T19" s="103"/>
      <c r="U19" s="103"/>
      <c r="V19" s="103"/>
      <c r="W19" s="103"/>
      <c r="X19" s="103"/>
      <c r="Y19" s="103"/>
      <c r="Z19" s="103"/>
    </row>
    <row r="20" spans="1:26" s="21" customFormat="1" ht="15.75" customHeight="1">
      <c r="A20" s="14">
        <v>14</v>
      </c>
      <c r="B20" s="295">
        <f>IF('MAT-CM1'!B19&lt;&gt;"",'MAT-CM1'!B19,"")</f>
      </c>
      <c r="C20" s="295"/>
      <c r="D20" s="39">
        <f>'MAT-CM1'!AZ19</f>
      </c>
      <c r="E20" s="39">
        <f>'MAT-CM1'!BD19</f>
      </c>
      <c r="F20" s="39">
        <f>'MAT-CM1'!BH19</f>
      </c>
      <c r="G20" s="39">
        <f>'MAT-CM1'!BL19</f>
      </c>
      <c r="H20" s="276">
        <f>'MAT-CM1'!AW64</f>
      </c>
      <c r="I20" s="277"/>
      <c r="J20" s="277"/>
      <c r="K20" s="20"/>
      <c r="L20" s="20"/>
      <c r="M20" s="20"/>
      <c r="N20" s="20"/>
      <c r="O20" s="20"/>
      <c r="P20" s="20"/>
      <c r="Q20" s="20"/>
      <c r="R20" s="103"/>
      <c r="S20" s="103"/>
      <c r="T20" s="103"/>
      <c r="U20" s="103"/>
      <c r="V20" s="103"/>
      <c r="W20" s="103"/>
      <c r="X20" s="103"/>
      <c r="Y20" s="103"/>
      <c r="Z20" s="103"/>
    </row>
    <row r="21" spans="1:26" s="21" customFormat="1" ht="15.75" customHeight="1">
      <c r="A21" s="14">
        <v>15</v>
      </c>
      <c r="B21" s="295">
        <f>IF('MAT-CM1'!B20&lt;&gt;"",'MAT-CM1'!B20,"")</f>
      </c>
      <c r="C21" s="295"/>
      <c r="D21" s="39">
        <f>'MAT-CM1'!AZ20</f>
      </c>
      <c r="E21" s="39">
        <f>'MAT-CM1'!BD20</f>
      </c>
      <c r="F21" s="39">
        <f>'MAT-CM1'!BH20</f>
      </c>
      <c r="G21" s="39">
        <f>'MAT-CM1'!BL20</f>
      </c>
      <c r="H21" s="276">
        <f>'MAT-CM1'!AW65</f>
      </c>
      <c r="I21" s="277"/>
      <c r="J21" s="277"/>
      <c r="K21" s="20"/>
      <c r="L21" s="20"/>
      <c r="M21" s="20"/>
      <c r="N21" s="20"/>
      <c r="O21" s="20"/>
      <c r="P21" s="20"/>
      <c r="Q21" s="20"/>
      <c r="R21" s="103"/>
      <c r="S21" s="103"/>
      <c r="T21" s="103"/>
      <c r="U21" s="103"/>
      <c r="V21" s="103"/>
      <c r="W21" s="103"/>
      <c r="X21" s="103"/>
      <c r="Y21" s="103"/>
      <c r="Z21" s="103"/>
    </row>
    <row r="22" spans="1:26" s="21" customFormat="1" ht="15.75" customHeight="1">
      <c r="A22" s="14">
        <v>16</v>
      </c>
      <c r="B22" s="295">
        <f>IF('MAT-CM1'!B21&lt;&gt;"",'MAT-CM1'!B21,"")</f>
      </c>
      <c r="C22" s="295"/>
      <c r="D22" s="39">
        <f>'MAT-CM1'!AZ21</f>
      </c>
      <c r="E22" s="39">
        <f>'MAT-CM1'!BD21</f>
      </c>
      <c r="F22" s="39">
        <f>'MAT-CM1'!BH21</f>
      </c>
      <c r="G22" s="39">
        <f>'MAT-CM1'!BL21</f>
      </c>
      <c r="H22" s="276">
        <f>'MAT-CM1'!AW66</f>
      </c>
      <c r="I22" s="277"/>
      <c r="J22" s="277"/>
      <c r="K22" s="20"/>
      <c r="L22" s="20"/>
      <c r="M22" s="20"/>
      <c r="N22" s="20"/>
      <c r="O22" s="20"/>
      <c r="P22" s="20"/>
      <c r="Q22" s="20"/>
      <c r="R22" s="103"/>
      <c r="S22" s="103"/>
      <c r="T22" s="103"/>
      <c r="U22" s="103"/>
      <c r="V22" s="103"/>
      <c r="W22" s="103"/>
      <c r="X22" s="103"/>
      <c r="Y22" s="103"/>
      <c r="Z22" s="103"/>
    </row>
    <row r="23" spans="1:26" s="21" customFormat="1" ht="15.75" customHeight="1">
      <c r="A23" s="14">
        <v>17</v>
      </c>
      <c r="B23" s="295">
        <f>IF('MAT-CM1'!B22&lt;&gt;"",'MAT-CM1'!B22,"")</f>
      </c>
      <c r="C23" s="295"/>
      <c r="D23" s="39">
        <f>'MAT-CM1'!AZ22</f>
      </c>
      <c r="E23" s="39">
        <f>'MAT-CM1'!BD22</f>
      </c>
      <c r="F23" s="39">
        <f>'MAT-CM1'!BH22</f>
      </c>
      <c r="G23" s="39">
        <f>'MAT-CM1'!BL22</f>
      </c>
      <c r="H23" s="276">
        <f>'MAT-CM1'!AW67</f>
      </c>
      <c r="I23" s="277"/>
      <c r="J23" s="277"/>
      <c r="K23" s="20"/>
      <c r="L23" s="20"/>
      <c r="M23" s="20"/>
      <c r="N23" s="20"/>
      <c r="O23" s="20"/>
      <c r="P23" s="20"/>
      <c r="Q23" s="20"/>
      <c r="R23" s="103"/>
      <c r="S23" s="103"/>
      <c r="T23" s="103"/>
      <c r="U23" s="103"/>
      <c r="V23" s="103"/>
      <c r="W23" s="103"/>
      <c r="X23" s="103"/>
      <c r="Y23" s="103"/>
      <c r="Z23" s="103"/>
    </row>
    <row r="24" spans="1:26" s="21" customFormat="1" ht="15.75" customHeight="1">
      <c r="A24" s="14">
        <v>18</v>
      </c>
      <c r="B24" s="295">
        <f>IF('MAT-CM1'!B23&lt;&gt;"",'MAT-CM1'!B23,"")</f>
      </c>
      <c r="C24" s="295"/>
      <c r="D24" s="39">
        <f>'MAT-CM1'!AZ23</f>
      </c>
      <c r="E24" s="39">
        <f>'MAT-CM1'!BD23</f>
      </c>
      <c r="F24" s="39">
        <f>'MAT-CM1'!BH23</f>
      </c>
      <c r="G24" s="39">
        <f>'MAT-CM1'!BL23</f>
      </c>
      <c r="H24" s="276">
        <f>'MAT-CM1'!AW68</f>
      </c>
      <c r="I24" s="277"/>
      <c r="J24" s="277"/>
      <c r="K24" s="20"/>
      <c r="L24" s="20"/>
      <c r="M24" s="20"/>
      <c r="N24" s="20"/>
      <c r="O24" s="20"/>
      <c r="P24" s="20"/>
      <c r="Q24" s="20"/>
      <c r="R24" s="103"/>
      <c r="S24" s="103"/>
      <c r="T24" s="103"/>
      <c r="U24" s="103"/>
      <c r="V24" s="103"/>
      <c r="W24" s="103"/>
      <c r="X24" s="103"/>
      <c r="Y24" s="103"/>
      <c r="Z24" s="103"/>
    </row>
    <row r="25" spans="1:26" s="21" customFormat="1" ht="15.75" customHeight="1">
      <c r="A25" s="14">
        <v>19</v>
      </c>
      <c r="B25" s="295">
        <f>IF('MAT-CM1'!B24&lt;&gt;"",'MAT-CM1'!B24,"")</f>
      </c>
      <c r="C25" s="295"/>
      <c r="D25" s="39">
        <f>'MAT-CM1'!AZ24</f>
      </c>
      <c r="E25" s="39">
        <f>'MAT-CM1'!BD24</f>
      </c>
      <c r="F25" s="39">
        <f>'MAT-CM1'!BH24</f>
      </c>
      <c r="G25" s="39">
        <f>'MAT-CM1'!BL24</f>
      </c>
      <c r="H25" s="276">
        <f>'MAT-CM1'!AW69</f>
      </c>
      <c r="I25" s="277"/>
      <c r="J25" s="277"/>
      <c r="K25" s="20"/>
      <c r="L25" s="20"/>
      <c r="M25" s="20"/>
      <c r="N25" s="20"/>
      <c r="O25" s="20"/>
      <c r="P25" s="20"/>
      <c r="Q25" s="20"/>
      <c r="R25" s="103"/>
      <c r="S25" s="103"/>
      <c r="T25" s="103"/>
      <c r="U25" s="103"/>
      <c r="V25" s="103"/>
      <c r="W25" s="103"/>
      <c r="X25" s="103"/>
      <c r="Y25" s="103"/>
      <c r="Z25" s="103"/>
    </row>
    <row r="26" spans="1:26" s="21" customFormat="1" ht="15.75" customHeight="1">
      <c r="A26" s="14">
        <v>20</v>
      </c>
      <c r="B26" s="295">
        <f>IF('MAT-CM1'!B25&lt;&gt;"",'MAT-CM1'!B25,"")</f>
      </c>
      <c r="C26" s="295"/>
      <c r="D26" s="39">
        <f>'MAT-CM1'!AZ25</f>
      </c>
      <c r="E26" s="39">
        <f>'MAT-CM1'!BD25</f>
      </c>
      <c r="F26" s="39">
        <f>'MAT-CM1'!BH25</f>
      </c>
      <c r="G26" s="39">
        <f>'MAT-CM1'!BL25</f>
      </c>
      <c r="H26" s="276">
        <f>'MAT-CM1'!AW70</f>
      </c>
      <c r="I26" s="277"/>
      <c r="J26" s="277"/>
      <c r="K26" s="20"/>
      <c r="L26" s="20"/>
      <c r="M26" s="20"/>
      <c r="N26" s="20"/>
      <c r="O26" s="20"/>
      <c r="P26" s="20"/>
      <c r="Q26" s="20"/>
      <c r="R26" s="103"/>
      <c r="S26" s="103"/>
      <c r="T26" s="103"/>
      <c r="U26" s="103"/>
      <c r="V26" s="103"/>
      <c r="W26" s="103"/>
      <c r="X26" s="103"/>
      <c r="Y26" s="103"/>
      <c r="Z26" s="103"/>
    </row>
    <row r="27" spans="1:26" s="21" customFormat="1" ht="15.75" customHeight="1">
      <c r="A27" s="14">
        <v>21</v>
      </c>
      <c r="B27" s="295">
        <f>IF('MAT-CM1'!B26&lt;&gt;"",'MAT-CM1'!B26,"")</f>
      </c>
      <c r="C27" s="295"/>
      <c r="D27" s="39">
        <f>'MAT-CM1'!AZ26</f>
      </c>
      <c r="E27" s="39">
        <f>'MAT-CM1'!BD26</f>
      </c>
      <c r="F27" s="39">
        <f>'MAT-CM1'!BH26</f>
      </c>
      <c r="G27" s="39">
        <f>'MAT-CM1'!BL26</f>
      </c>
      <c r="H27" s="276">
        <f>'MAT-CM1'!AW71</f>
      </c>
      <c r="I27" s="277"/>
      <c r="J27" s="277"/>
      <c r="K27" s="20"/>
      <c r="L27" s="20"/>
      <c r="M27" s="20"/>
      <c r="N27" s="20"/>
      <c r="O27" s="20"/>
      <c r="P27" s="20"/>
      <c r="Q27" s="20"/>
      <c r="R27" s="103"/>
      <c r="S27" s="103"/>
      <c r="T27" s="103"/>
      <c r="U27" s="103"/>
      <c r="V27" s="103"/>
      <c r="W27" s="103"/>
      <c r="X27" s="103"/>
      <c r="Y27" s="103"/>
      <c r="Z27" s="103"/>
    </row>
    <row r="28" spans="1:26" s="21" customFormat="1" ht="15.75" customHeight="1">
      <c r="A28" s="14">
        <v>22</v>
      </c>
      <c r="B28" s="295">
        <f>IF('MAT-CM1'!B27&lt;&gt;"",'MAT-CM1'!B27,"")</f>
      </c>
      <c r="C28" s="295"/>
      <c r="D28" s="39">
        <f>'MAT-CM1'!AZ27</f>
      </c>
      <c r="E28" s="39">
        <f>'MAT-CM1'!BD27</f>
      </c>
      <c r="F28" s="39">
        <f>'MAT-CM1'!BH27</f>
      </c>
      <c r="G28" s="39">
        <f>'MAT-CM1'!BL27</f>
      </c>
      <c r="H28" s="276">
        <f>'MAT-CM1'!AW72</f>
      </c>
      <c r="I28" s="277"/>
      <c r="J28" s="277"/>
      <c r="K28" s="20"/>
      <c r="L28" s="20"/>
      <c r="M28" s="20"/>
      <c r="N28" s="20"/>
      <c r="O28" s="20"/>
      <c r="P28" s="20"/>
      <c r="Q28" s="20"/>
      <c r="R28" s="103"/>
      <c r="S28" s="103"/>
      <c r="T28" s="103"/>
      <c r="U28" s="103"/>
      <c r="V28" s="103"/>
      <c r="W28" s="103"/>
      <c r="X28" s="103"/>
      <c r="Y28" s="103"/>
      <c r="Z28" s="103"/>
    </row>
    <row r="29" spans="1:26" s="21" customFormat="1" ht="15.75" customHeight="1">
      <c r="A29" s="14">
        <v>23</v>
      </c>
      <c r="B29" s="295">
        <f>IF('MAT-CM1'!B28&lt;&gt;"",'MAT-CM1'!B28,"")</f>
      </c>
      <c r="C29" s="295"/>
      <c r="D29" s="39">
        <f>'MAT-CM1'!AZ28</f>
      </c>
      <c r="E29" s="39">
        <f>'MAT-CM1'!BD28</f>
      </c>
      <c r="F29" s="39">
        <f>'MAT-CM1'!BH28</f>
      </c>
      <c r="G29" s="39">
        <f>'MAT-CM1'!BL28</f>
      </c>
      <c r="H29" s="276">
        <f>'MAT-CM1'!AW73</f>
      </c>
      <c r="I29" s="277"/>
      <c r="J29" s="277"/>
      <c r="K29" s="20"/>
      <c r="L29" s="20"/>
      <c r="M29" s="20"/>
      <c r="N29" s="20"/>
      <c r="O29" s="20"/>
      <c r="P29" s="20"/>
      <c r="Q29" s="20"/>
      <c r="R29" s="103"/>
      <c r="S29" s="103"/>
      <c r="T29" s="103"/>
      <c r="U29" s="103"/>
      <c r="V29" s="103"/>
      <c r="W29" s="103"/>
      <c r="X29" s="103"/>
      <c r="Y29" s="103"/>
      <c r="Z29" s="103"/>
    </row>
    <row r="30" spans="1:26" s="21" customFormat="1" ht="15.75" customHeight="1">
      <c r="A30" s="14">
        <v>24</v>
      </c>
      <c r="B30" s="295">
        <f>IF('MAT-CM1'!B29&lt;&gt;"",'MAT-CM1'!B29,"")</f>
      </c>
      <c r="C30" s="295"/>
      <c r="D30" s="39">
        <f>'MAT-CM1'!AZ29</f>
      </c>
      <c r="E30" s="39">
        <f>'MAT-CM1'!BD29</f>
      </c>
      <c r="F30" s="39">
        <f>'MAT-CM1'!BH29</f>
      </c>
      <c r="G30" s="39">
        <f>'MAT-CM1'!BL29</f>
      </c>
      <c r="H30" s="276">
        <f>'MAT-CM1'!AW74</f>
      </c>
      <c r="I30" s="277"/>
      <c r="J30" s="277"/>
      <c r="K30" s="20"/>
      <c r="L30" s="20"/>
      <c r="M30" s="20"/>
      <c r="N30" s="20"/>
      <c r="O30" s="20"/>
      <c r="P30" s="20"/>
      <c r="Q30" s="20"/>
      <c r="R30" s="103"/>
      <c r="S30" s="103"/>
      <c r="T30" s="103"/>
      <c r="U30" s="103"/>
      <c r="V30" s="103"/>
      <c r="W30" s="103"/>
      <c r="X30" s="103"/>
      <c r="Y30" s="103"/>
      <c r="Z30" s="103"/>
    </row>
    <row r="31" spans="1:26" s="21" customFormat="1" ht="15.75" customHeight="1">
      <c r="A31" s="14">
        <v>25</v>
      </c>
      <c r="B31" s="295">
        <f>IF('MAT-CM1'!B30&lt;&gt;"",'MAT-CM1'!B30,"")</f>
      </c>
      <c r="C31" s="295"/>
      <c r="D31" s="39">
        <f>'MAT-CM1'!AZ30</f>
      </c>
      <c r="E31" s="39">
        <f>'MAT-CM1'!BD30</f>
      </c>
      <c r="F31" s="39">
        <f>'MAT-CM1'!BH30</f>
      </c>
      <c r="G31" s="39">
        <f>'MAT-CM1'!BL30</f>
      </c>
      <c r="H31" s="276">
        <f>'MAT-CM1'!AW75</f>
      </c>
      <c r="I31" s="277"/>
      <c r="J31" s="277"/>
      <c r="K31" s="20"/>
      <c r="L31" s="20"/>
      <c r="M31" s="20"/>
      <c r="N31" s="20"/>
      <c r="O31" s="20"/>
      <c r="P31" s="20"/>
      <c r="Q31" s="20"/>
      <c r="R31" s="103"/>
      <c r="S31" s="103"/>
      <c r="T31" s="103"/>
      <c r="U31" s="103"/>
      <c r="V31" s="103"/>
      <c r="W31" s="103"/>
      <c r="X31" s="103"/>
      <c r="Y31" s="103"/>
      <c r="Z31" s="103"/>
    </row>
    <row r="32" spans="1:26" s="21" customFormat="1" ht="15.75" customHeight="1">
      <c r="A32" s="14">
        <v>26</v>
      </c>
      <c r="B32" s="295">
        <f>IF('MAT-CM1'!B31&lt;&gt;"",'MAT-CM1'!B31,"")</f>
      </c>
      <c r="C32" s="295"/>
      <c r="D32" s="39">
        <f>'MAT-CM1'!AZ31</f>
      </c>
      <c r="E32" s="39">
        <f>'MAT-CM1'!BD31</f>
      </c>
      <c r="F32" s="39">
        <f>'MAT-CM1'!BH31</f>
      </c>
      <c r="G32" s="39">
        <f>'MAT-CM1'!BL31</f>
      </c>
      <c r="H32" s="276">
        <f>'MAT-CM1'!AW76</f>
      </c>
      <c r="I32" s="277"/>
      <c r="J32" s="277"/>
      <c r="K32" s="20"/>
      <c r="L32" s="20"/>
      <c r="M32" s="20"/>
      <c r="N32" s="20"/>
      <c r="O32" s="20"/>
      <c r="P32" s="20"/>
      <c r="Q32" s="20"/>
      <c r="R32" s="103"/>
      <c r="S32" s="103"/>
      <c r="T32" s="103"/>
      <c r="U32" s="103"/>
      <c r="V32" s="103"/>
      <c r="W32" s="103"/>
      <c r="X32" s="103"/>
      <c r="Y32" s="103"/>
      <c r="Z32" s="103"/>
    </row>
    <row r="33" spans="1:26" s="21" customFormat="1" ht="15.75" customHeight="1">
      <c r="A33" s="14">
        <v>27</v>
      </c>
      <c r="B33" s="295">
        <f>IF('MAT-CM1'!B32&lt;&gt;"",'MAT-CM1'!B32,"")</f>
      </c>
      <c r="C33" s="295"/>
      <c r="D33" s="39">
        <f>'MAT-CM1'!AZ32</f>
      </c>
      <c r="E33" s="39">
        <f>'MAT-CM1'!BD32</f>
      </c>
      <c r="F33" s="39">
        <f>'MAT-CM1'!BH32</f>
      </c>
      <c r="G33" s="39">
        <f>'MAT-CM1'!BL32</f>
      </c>
      <c r="H33" s="276">
        <f>'MAT-CM1'!AW77</f>
      </c>
      <c r="I33" s="277"/>
      <c r="J33" s="277"/>
      <c r="K33" s="20"/>
      <c r="L33" s="20"/>
      <c r="M33" s="20"/>
      <c r="N33" s="20"/>
      <c r="O33" s="20"/>
      <c r="P33" s="20"/>
      <c r="Q33" s="20"/>
      <c r="R33" s="103"/>
      <c r="S33" s="103"/>
      <c r="T33" s="103"/>
      <c r="U33" s="103"/>
      <c r="V33" s="103"/>
      <c r="W33" s="103"/>
      <c r="X33" s="103"/>
      <c r="Y33" s="103"/>
      <c r="Z33" s="103"/>
    </row>
    <row r="34" spans="1:26" s="21" customFormat="1" ht="15.75" customHeight="1">
      <c r="A34" s="14">
        <v>28</v>
      </c>
      <c r="B34" s="295">
        <f>IF('MAT-CM1'!B33&lt;&gt;"",'MAT-CM1'!B33,"")</f>
      </c>
      <c r="C34" s="295"/>
      <c r="D34" s="39">
        <f>'MAT-CM1'!AZ33</f>
      </c>
      <c r="E34" s="39">
        <f>'MAT-CM1'!BD33</f>
      </c>
      <c r="F34" s="39">
        <f>'MAT-CM1'!BH33</f>
      </c>
      <c r="G34" s="39">
        <f>'MAT-CM1'!BL33</f>
      </c>
      <c r="H34" s="276">
        <f>'MAT-CM1'!AW78</f>
      </c>
      <c r="I34" s="277"/>
      <c r="J34" s="277"/>
      <c r="K34" s="20"/>
      <c r="L34" s="20"/>
      <c r="M34" s="20"/>
      <c r="N34" s="20"/>
      <c r="O34" s="20"/>
      <c r="P34" s="20"/>
      <c r="Q34" s="20"/>
      <c r="R34" s="103"/>
      <c r="S34" s="103"/>
      <c r="T34" s="103"/>
      <c r="U34" s="103"/>
      <c r="V34" s="103"/>
      <c r="W34" s="103"/>
      <c r="X34" s="103"/>
      <c r="Y34" s="103"/>
      <c r="Z34" s="103"/>
    </row>
    <row r="35" spans="1:26" s="21" customFormat="1" ht="15.75" customHeight="1">
      <c r="A35" s="14">
        <v>29</v>
      </c>
      <c r="B35" s="295">
        <f>IF('MAT-CM1'!B34&lt;&gt;"",'MAT-CM1'!B34,"")</f>
      </c>
      <c r="C35" s="295"/>
      <c r="D35" s="39">
        <f>'MAT-CM1'!AZ34</f>
      </c>
      <c r="E35" s="39">
        <f>'MAT-CM1'!BD34</f>
      </c>
      <c r="F35" s="39">
        <f>'MAT-CM1'!BH34</f>
      </c>
      <c r="G35" s="39">
        <f>'MAT-CM1'!BL34</f>
      </c>
      <c r="H35" s="276">
        <f>'MAT-CM1'!AW79</f>
      </c>
      <c r="I35" s="277"/>
      <c r="J35" s="277"/>
      <c r="K35" s="20"/>
      <c r="L35" s="20"/>
      <c r="M35" s="20"/>
      <c r="N35" s="20"/>
      <c r="O35" s="20"/>
      <c r="P35" s="20"/>
      <c r="Q35" s="20"/>
      <c r="R35" s="103"/>
      <c r="S35" s="103"/>
      <c r="T35" s="103"/>
      <c r="U35" s="103"/>
      <c r="V35" s="103"/>
      <c r="W35" s="103"/>
      <c r="X35" s="103"/>
      <c r="Y35" s="103"/>
      <c r="Z35" s="103"/>
    </row>
    <row r="36" spans="1:26" s="21" customFormat="1" ht="15.75" customHeight="1">
      <c r="A36" s="14">
        <v>30</v>
      </c>
      <c r="B36" s="295">
        <f>IF('MAT-CM1'!B35&lt;&gt;"",'MAT-CM1'!B35,"")</f>
      </c>
      <c r="C36" s="295"/>
      <c r="D36" s="39">
        <f>'MAT-CM1'!AZ35</f>
      </c>
      <c r="E36" s="39">
        <f>'MAT-CM1'!BD35</f>
      </c>
      <c r="F36" s="39">
        <f>'MAT-CM1'!BH35</f>
      </c>
      <c r="G36" s="39">
        <f>'MAT-CM1'!BL35</f>
      </c>
      <c r="H36" s="276">
        <f>'MAT-CM1'!AW80</f>
      </c>
      <c r="I36" s="277"/>
      <c r="J36" s="277"/>
      <c r="K36" s="20"/>
      <c r="L36" s="20"/>
      <c r="M36" s="20"/>
      <c r="N36" s="20"/>
      <c r="O36" s="20"/>
      <c r="P36" s="20"/>
      <c r="Q36" s="20"/>
      <c r="R36" s="103"/>
      <c r="S36" s="103"/>
      <c r="T36" s="103"/>
      <c r="U36" s="103"/>
      <c r="V36" s="103"/>
      <c r="W36" s="103"/>
      <c r="X36" s="103"/>
      <c r="Y36" s="103"/>
      <c r="Z36" s="103"/>
    </row>
    <row r="37" spans="1:26" s="21" customFormat="1" ht="15.75" customHeight="1">
      <c r="A37" s="14">
        <v>31</v>
      </c>
      <c r="B37" s="295">
        <f>IF('MAT-CM1'!B36&lt;&gt;"",'MAT-CM1'!B36,"")</f>
      </c>
      <c r="C37" s="295"/>
      <c r="D37" s="39">
        <f>'MAT-CM1'!AZ36</f>
      </c>
      <c r="E37" s="39">
        <f>'MAT-CM1'!BD36</f>
      </c>
      <c r="F37" s="39">
        <f>'MAT-CM1'!BH36</f>
      </c>
      <c r="G37" s="39">
        <f>'MAT-CM1'!BL36</f>
      </c>
      <c r="H37" s="276">
        <f>'MAT-CM1'!AW81</f>
      </c>
      <c r="I37" s="277"/>
      <c r="J37" s="277"/>
      <c r="K37" s="20"/>
      <c r="L37" s="20"/>
      <c r="M37" s="20"/>
      <c r="N37" s="20"/>
      <c r="O37" s="20"/>
      <c r="P37" s="20"/>
      <c r="Q37" s="20"/>
      <c r="R37" s="103"/>
      <c r="S37" s="103"/>
      <c r="T37" s="103"/>
      <c r="U37" s="103"/>
      <c r="V37" s="103"/>
      <c r="W37" s="103"/>
      <c r="X37" s="103"/>
      <c r="Y37" s="103"/>
      <c r="Z37" s="103"/>
    </row>
    <row r="38" spans="1:26" s="21" customFormat="1" ht="15.75" customHeight="1">
      <c r="A38" s="14">
        <v>32</v>
      </c>
      <c r="B38" s="295">
        <f>IF('MAT-CM1'!B37&lt;&gt;"",'MAT-CM1'!B37,"")</f>
      </c>
      <c r="C38" s="295"/>
      <c r="D38" s="39">
        <f>'MAT-CM1'!AZ37</f>
      </c>
      <c r="E38" s="39">
        <f>'MAT-CM1'!BD37</f>
      </c>
      <c r="F38" s="39">
        <f>'MAT-CM1'!BH37</f>
      </c>
      <c r="G38" s="39">
        <f>'MAT-CM1'!BL37</f>
      </c>
      <c r="H38" s="276">
        <f>'MAT-CM1'!AW82</f>
      </c>
      <c r="I38" s="277"/>
      <c r="J38" s="277"/>
      <c r="K38" s="20"/>
      <c r="L38" s="20"/>
      <c r="M38" s="20"/>
      <c r="N38" s="20"/>
      <c r="O38" s="20"/>
      <c r="P38" s="20"/>
      <c r="Q38" s="20"/>
      <c r="R38" s="103"/>
      <c r="S38" s="103"/>
      <c r="T38" s="103"/>
      <c r="U38" s="103"/>
      <c r="V38" s="103"/>
      <c r="W38" s="103"/>
      <c r="X38" s="103"/>
      <c r="Y38" s="103"/>
      <c r="Z38" s="103"/>
    </row>
    <row r="39" spans="1:26" s="21" customFormat="1" ht="15.75" customHeight="1">
      <c r="A39" s="14">
        <v>33</v>
      </c>
      <c r="B39" s="295">
        <f>IF('MAT-CM1'!B38&lt;&gt;"",'MAT-CM1'!B38,"")</f>
      </c>
      <c r="C39" s="295"/>
      <c r="D39" s="39">
        <f>'MAT-CM1'!AZ38</f>
      </c>
      <c r="E39" s="39">
        <f>'MAT-CM1'!BD38</f>
      </c>
      <c r="F39" s="39">
        <f>'MAT-CM1'!BH38</f>
      </c>
      <c r="G39" s="39">
        <f>'MAT-CM1'!BL38</f>
      </c>
      <c r="H39" s="276">
        <f>'MAT-CM1'!AW83</f>
      </c>
      <c r="I39" s="277"/>
      <c r="J39" s="277"/>
      <c r="K39" s="20"/>
      <c r="L39" s="20"/>
      <c r="M39" s="20"/>
      <c r="N39" s="20"/>
      <c r="O39" s="20"/>
      <c r="P39" s="20"/>
      <c r="Q39" s="20"/>
      <c r="R39" s="103"/>
      <c r="S39" s="103"/>
      <c r="T39" s="103"/>
      <c r="U39" s="103"/>
      <c r="V39" s="103"/>
      <c r="W39" s="103"/>
      <c r="X39" s="103"/>
      <c r="Y39" s="103"/>
      <c r="Z39" s="103"/>
    </row>
    <row r="40" spans="1:26" s="21" customFormat="1" ht="15.75" customHeight="1">
      <c r="A40" s="14">
        <v>34</v>
      </c>
      <c r="B40" s="295">
        <f>IF('MAT-CM1'!B39&lt;&gt;"",'MAT-CM1'!B39,"")</f>
      </c>
      <c r="C40" s="295"/>
      <c r="D40" s="39">
        <f>'MAT-CM1'!AZ39</f>
      </c>
      <c r="E40" s="39">
        <f>'MAT-CM1'!BD39</f>
      </c>
      <c r="F40" s="39">
        <f>'MAT-CM1'!BH39</f>
      </c>
      <c r="G40" s="39">
        <f>'MAT-CM1'!BL39</f>
      </c>
      <c r="H40" s="276">
        <f>'MAT-CM1'!AW84</f>
      </c>
      <c r="I40" s="277"/>
      <c r="J40" s="277"/>
      <c r="K40" s="20"/>
      <c r="L40" s="20"/>
      <c r="M40" s="20"/>
      <c r="N40" s="20"/>
      <c r="O40" s="20"/>
      <c r="P40" s="20"/>
      <c r="Q40" s="20"/>
      <c r="R40" s="103"/>
      <c r="S40" s="103"/>
      <c r="T40" s="103"/>
      <c r="U40" s="103"/>
      <c r="V40" s="103"/>
      <c r="W40" s="103"/>
      <c r="X40" s="103"/>
      <c r="Y40" s="103"/>
      <c r="Z40" s="103"/>
    </row>
    <row r="41" spans="1:26" s="21" customFormat="1" ht="15.75" customHeight="1">
      <c r="A41" s="14">
        <v>35</v>
      </c>
      <c r="B41" s="295">
        <f>IF('MAT-CM1'!B40&lt;&gt;"",'MAT-CM1'!B40,"")</f>
      </c>
      <c r="C41" s="295"/>
      <c r="D41" s="39">
        <f>'MAT-CM1'!AZ40</f>
      </c>
      <c r="E41" s="39">
        <f>'MAT-CM1'!BD40</f>
      </c>
      <c r="F41" s="39">
        <f>'MAT-CM1'!BH40</f>
      </c>
      <c r="G41" s="39">
        <f>'MAT-CM1'!BL40</f>
      </c>
      <c r="H41" s="276">
        <f>'MAT-CM1'!AW85</f>
      </c>
      <c r="I41" s="277"/>
      <c r="J41" s="277"/>
      <c r="K41" s="20"/>
      <c r="L41" s="20"/>
      <c r="M41" s="20"/>
      <c r="N41" s="20"/>
      <c r="O41" s="20"/>
      <c r="P41" s="20"/>
      <c r="Q41" s="20"/>
      <c r="R41" s="103"/>
      <c r="S41" s="103"/>
      <c r="T41" s="103"/>
      <c r="U41" s="103"/>
      <c r="V41" s="103"/>
      <c r="W41" s="103"/>
      <c r="X41" s="103"/>
      <c r="Y41" s="103"/>
      <c r="Z41" s="103"/>
    </row>
    <row r="42" spans="1:26" s="21" customFormat="1" ht="24.75" customHeight="1">
      <c r="A42" s="296" t="s">
        <v>39</v>
      </c>
      <c r="B42" s="296"/>
      <c r="C42" s="296"/>
      <c r="D42" s="40">
        <f>COUNTIF(D7:D41,"Difficulté")</f>
        <v>0</v>
      </c>
      <c r="E42" s="40">
        <f>COUNTIF(E7:E41,"Difficulté")</f>
        <v>0</v>
      </c>
      <c r="F42" s="40">
        <f>COUNTIF(F7:F41,"Difficulté")</f>
        <v>0</v>
      </c>
      <c r="G42" s="40">
        <f>COUNTIF(G7:G41,"Difficulté")</f>
        <v>0</v>
      </c>
      <c r="H42" s="278">
        <f>COUNTIF(H7:H41,"OUI")</f>
        <v>0</v>
      </c>
      <c r="I42" s="277"/>
      <c r="J42" s="277"/>
      <c r="K42" s="20"/>
      <c r="L42" s="20"/>
      <c r="M42" s="20"/>
      <c r="N42" s="20"/>
      <c r="O42" s="20"/>
      <c r="P42" s="20"/>
      <c r="Q42" s="20"/>
      <c r="R42" s="103"/>
      <c r="S42" s="103"/>
      <c r="T42" s="103"/>
      <c r="U42" s="103"/>
      <c r="V42" s="103"/>
      <c r="W42" s="103"/>
      <c r="X42" s="103"/>
      <c r="Y42" s="103"/>
      <c r="Z42" s="103"/>
    </row>
    <row r="43" spans="1:26" ht="12.75">
      <c r="A43" s="5"/>
      <c r="B43" s="5"/>
      <c r="C43" s="5"/>
      <c r="D43" s="5"/>
      <c r="E43" s="5"/>
      <c r="F43" s="5"/>
      <c r="G43" s="5"/>
      <c r="H43" s="5"/>
      <c r="I43" s="5"/>
      <c r="J43" s="5"/>
      <c r="K43" s="5"/>
      <c r="L43" s="5"/>
      <c r="M43" s="5"/>
      <c r="N43" s="5"/>
      <c r="O43" s="5"/>
      <c r="P43" s="5"/>
      <c r="Q43" s="5"/>
      <c r="R43" s="134"/>
      <c r="S43" s="134"/>
      <c r="T43" s="134"/>
      <c r="U43" s="134"/>
      <c r="V43" s="134"/>
      <c r="W43" s="134"/>
      <c r="X43" s="134"/>
      <c r="Y43" s="134"/>
      <c r="Z43" s="134"/>
    </row>
    <row r="44" spans="1:26" ht="12.75">
      <c r="A44" s="5"/>
      <c r="B44" s="5"/>
      <c r="C44" s="5"/>
      <c r="D44" s="5"/>
      <c r="E44" s="5"/>
      <c r="F44" s="5"/>
      <c r="G44" s="5"/>
      <c r="H44" s="5"/>
      <c r="I44" s="5"/>
      <c r="J44" s="5"/>
      <c r="K44" s="5"/>
      <c r="L44" s="5"/>
      <c r="M44" s="5"/>
      <c r="N44" s="5"/>
      <c r="O44" s="5"/>
      <c r="P44" s="5"/>
      <c r="Q44" s="5"/>
      <c r="R44" s="134"/>
      <c r="S44" s="134"/>
      <c r="T44" s="134"/>
      <c r="U44" s="134"/>
      <c r="V44" s="134"/>
      <c r="W44" s="134"/>
      <c r="X44" s="134"/>
      <c r="Y44" s="134"/>
      <c r="Z44" s="134"/>
    </row>
    <row r="45" spans="1:26" ht="12.75">
      <c r="A45" s="5"/>
      <c r="B45" s="5"/>
      <c r="C45" s="5"/>
      <c r="D45" s="5"/>
      <c r="E45" s="5"/>
      <c r="F45" s="5"/>
      <c r="G45" s="5"/>
      <c r="H45" s="5"/>
      <c r="I45" s="5"/>
      <c r="J45" s="5"/>
      <c r="K45" s="5"/>
      <c r="L45" s="5"/>
      <c r="M45" s="5"/>
      <c r="N45" s="5"/>
      <c r="O45" s="5"/>
      <c r="P45" s="5"/>
      <c r="Q45" s="5"/>
      <c r="R45" s="134"/>
      <c r="S45" s="134"/>
      <c r="T45" s="134"/>
      <c r="U45" s="134"/>
      <c r="V45" s="134"/>
      <c r="W45" s="134"/>
      <c r="X45" s="134"/>
      <c r="Y45" s="134"/>
      <c r="Z45" s="134"/>
    </row>
    <row r="46" spans="1:26" ht="12.75">
      <c r="A46" s="5"/>
      <c r="B46" s="5"/>
      <c r="C46" s="5"/>
      <c r="D46" s="5"/>
      <c r="E46" s="5"/>
      <c r="F46" s="5"/>
      <c r="G46" s="5"/>
      <c r="H46" s="5"/>
      <c r="I46" s="5"/>
      <c r="J46" s="5"/>
      <c r="K46" s="5"/>
      <c r="L46" s="5"/>
      <c r="M46" s="5"/>
      <c r="N46" s="5"/>
      <c r="O46" s="5"/>
      <c r="P46" s="5"/>
      <c r="Q46" s="5"/>
      <c r="R46" s="134"/>
      <c r="S46" s="134"/>
      <c r="T46" s="134"/>
      <c r="U46" s="134"/>
      <c r="V46" s="134"/>
      <c r="W46" s="134"/>
      <c r="X46" s="134"/>
      <c r="Y46" s="134"/>
      <c r="Z46" s="134"/>
    </row>
    <row r="47" spans="1:26" ht="12.75">
      <c r="A47" s="5"/>
      <c r="B47" s="5"/>
      <c r="C47" s="5"/>
      <c r="D47" s="5"/>
      <c r="E47" s="5"/>
      <c r="F47" s="5"/>
      <c r="G47" s="5"/>
      <c r="H47" s="5"/>
      <c r="I47" s="5"/>
      <c r="J47" s="5"/>
      <c r="K47" s="5"/>
      <c r="L47" s="5"/>
      <c r="M47" s="5"/>
      <c r="N47" s="5"/>
      <c r="O47" s="5"/>
      <c r="P47" s="5"/>
      <c r="Q47" s="5"/>
      <c r="R47" s="134"/>
      <c r="S47" s="134"/>
      <c r="T47" s="134"/>
      <c r="U47" s="134"/>
      <c r="V47" s="134"/>
      <c r="W47" s="134"/>
      <c r="X47" s="134"/>
      <c r="Y47" s="134"/>
      <c r="Z47" s="134"/>
    </row>
    <row r="48" spans="1:26" ht="12.75">
      <c r="A48" s="5"/>
      <c r="B48" s="5"/>
      <c r="C48" s="5"/>
      <c r="D48" s="5"/>
      <c r="E48" s="5"/>
      <c r="F48" s="5"/>
      <c r="G48" s="5"/>
      <c r="H48" s="5"/>
      <c r="I48" s="5"/>
      <c r="J48" s="5"/>
      <c r="K48" s="5"/>
      <c r="L48" s="5"/>
      <c r="M48" s="5"/>
      <c r="N48" s="5"/>
      <c r="O48" s="5"/>
      <c r="P48" s="5"/>
      <c r="Q48" s="5"/>
      <c r="R48" s="134"/>
      <c r="S48" s="134"/>
      <c r="T48" s="134"/>
      <c r="U48" s="134"/>
      <c r="V48" s="134"/>
      <c r="W48" s="134"/>
      <c r="X48" s="134"/>
      <c r="Y48" s="134"/>
      <c r="Z48" s="134"/>
    </row>
    <row r="49" spans="1:26" ht="12.75">
      <c r="A49" s="5"/>
      <c r="B49" s="5"/>
      <c r="C49" s="5"/>
      <c r="D49" s="5"/>
      <c r="E49" s="5"/>
      <c r="F49" s="5"/>
      <c r="G49" s="5"/>
      <c r="H49" s="5"/>
      <c r="I49" s="5"/>
      <c r="J49" s="5"/>
      <c r="K49" s="5"/>
      <c r="L49" s="5"/>
      <c r="M49" s="5"/>
      <c r="N49" s="5"/>
      <c r="O49" s="5"/>
      <c r="P49" s="5"/>
      <c r="Q49" s="5"/>
      <c r="R49" s="134"/>
      <c r="S49" s="134"/>
      <c r="T49" s="134"/>
      <c r="U49" s="134"/>
      <c r="V49" s="134"/>
      <c r="W49" s="134"/>
      <c r="X49" s="134"/>
      <c r="Y49" s="134"/>
      <c r="Z49" s="134"/>
    </row>
  </sheetData>
  <sheetProtection sheet="1"/>
  <mergeCells count="84">
    <mergeCell ref="A42:C42"/>
    <mergeCell ref="B37:C37"/>
    <mergeCell ref="B38:C38"/>
    <mergeCell ref="B39:C39"/>
    <mergeCell ref="B40:C40"/>
    <mergeCell ref="B41:C41"/>
    <mergeCell ref="B31:C31"/>
    <mergeCell ref="B32:C32"/>
    <mergeCell ref="B33:C33"/>
    <mergeCell ref="B34:C34"/>
    <mergeCell ref="B35:C35"/>
    <mergeCell ref="B36:C36"/>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A1:J1"/>
    <mergeCell ref="I2:J2"/>
    <mergeCell ref="A4:C5"/>
    <mergeCell ref="D5:G5"/>
    <mergeCell ref="B6:C6"/>
    <mergeCell ref="D4:J4"/>
    <mergeCell ref="H5:J6"/>
    <mergeCell ref="I3:J3"/>
    <mergeCell ref="A3:C3"/>
    <mergeCell ref="A2:C2"/>
    <mergeCell ref="H7:J7"/>
    <mergeCell ref="H8:J8"/>
    <mergeCell ref="H9:J9"/>
    <mergeCell ref="H10:J10"/>
    <mergeCell ref="H11:J11"/>
    <mergeCell ref="H12:J12"/>
    <mergeCell ref="H13:J13"/>
    <mergeCell ref="H14:J14"/>
    <mergeCell ref="H15:J15"/>
    <mergeCell ref="H16:J16"/>
    <mergeCell ref="H17:J17"/>
    <mergeCell ref="H18:J18"/>
    <mergeCell ref="H30:J30"/>
    <mergeCell ref="H19:J19"/>
    <mergeCell ref="H20:J20"/>
    <mergeCell ref="H21:J21"/>
    <mergeCell ref="H22:J22"/>
    <mergeCell ref="H23:J23"/>
    <mergeCell ref="H24:J24"/>
    <mergeCell ref="H40:J40"/>
    <mergeCell ref="H41:J41"/>
    <mergeCell ref="H42:J42"/>
    <mergeCell ref="H31:J31"/>
    <mergeCell ref="H32:J32"/>
    <mergeCell ref="H33:J33"/>
    <mergeCell ref="H34:J34"/>
    <mergeCell ref="H35:J35"/>
    <mergeCell ref="H36:J36"/>
    <mergeCell ref="D3:G3"/>
    <mergeCell ref="D2:G2"/>
    <mergeCell ref="H37:J37"/>
    <mergeCell ref="H38:J38"/>
    <mergeCell ref="H39:J39"/>
    <mergeCell ref="H25:J25"/>
    <mergeCell ref="H26:J26"/>
    <mergeCell ref="H27:J27"/>
    <mergeCell ref="H28:J28"/>
    <mergeCell ref="H29:J29"/>
  </mergeCells>
  <conditionalFormatting sqref="I11:I41 D7:G41">
    <cfRule type="cellIs" priority="1" dxfId="35" operator="equal" stopIfTrue="1">
      <formula>"RAS"</formula>
    </cfRule>
    <cfRule type="cellIs" priority="2" dxfId="27" operator="equal" stopIfTrue="1">
      <formula>"Difficulté"</formula>
    </cfRule>
  </conditionalFormatting>
  <conditionalFormatting sqref="J11:J41 H7:H41">
    <cfRule type="cellIs" priority="3" dxfId="17" operator="equal" stopIfTrue="1">
      <formula>"OUI"</formula>
    </cfRule>
    <cfRule type="cellIs" priority="4" dxfId="25" operator="equal" stopIfTrue="1">
      <formula>"Non"</formula>
    </cfRule>
  </conditionalFormatting>
  <printOptions/>
  <pageMargins left="0.39375" right="0.39375" top="0.39375" bottom="0.39375" header="0.5118055555555556" footer="0.5118055555555556"/>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BD81"/>
  <sheetViews>
    <sheetView showGridLines="0" zoomScale="75" zoomScaleNormal="75" zoomScaleSheetLayoutView="100" zoomScalePageLayoutView="0" workbookViewId="0" topLeftCell="A1">
      <selection activeCell="A1" sqref="A1:AQ1"/>
    </sheetView>
  </sheetViews>
  <sheetFormatPr defaultColWidth="11.421875" defaultRowHeight="12.75"/>
  <cols>
    <col min="1" max="1" width="3.421875" style="1" customWidth="1"/>
    <col min="2" max="2" width="14.28125" style="1" customWidth="1"/>
    <col min="3" max="3" width="5.7109375" style="1" customWidth="1"/>
    <col min="4" max="43" width="3.7109375" style="1" customWidth="1"/>
    <col min="44" max="46" width="10.28125" style="1" customWidth="1"/>
    <col min="47" max="47" width="11.28125" style="1" customWidth="1"/>
    <col min="48" max="51" width="11.421875" style="1" customWidth="1"/>
    <col min="52" max="53" width="0" style="1" hidden="1" customWidth="1"/>
    <col min="54" max="16384" width="11.421875" style="1" customWidth="1"/>
  </cols>
  <sheetData>
    <row r="1" spans="1:51" ht="69.75" customHeight="1">
      <c r="A1" s="335" t="s">
        <v>140</v>
      </c>
      <c r="B1" s="335"/>
      <c r="C1" s="335"/>
      <c r="D1" s="335"/>
      <c r="E1" s="335"/>
      <c r="F1" s="335"/>
      <c r="G1" s="335"/>
      <c r="H1" s="335"/>
      <c r="I1" s="335"/>
      <c r="J1" s="335"/>
      <c r="K1" s="335"/>
      <c r="L1" s="335"/>
      <c r="M1" s="335"/>
      <c r="N1" s="335"/>
      <c r="O1" s="335"/>
      <c r="P1" s="335"/>
      <c r="Q1" s="335"/>
      <c r="R1" s="335"/>
      <c r="S1" s="335"/>
      <c r="T1" s="335"/>
      <c r="U1" s="335"/>
      <c r="V1" s="335"/>
      <c r="W1" s="335"/>
      <c r="X1" s="335"/>
      <c r="Y1" s="335"/>
      <c r="Z1" s="335"/>
      <c r="AA1" s="335"/>
      <c r="AB1" s="335"/>
      <c r="AC1" s="335"/>
      <c r="AD1" s="335"/>
      <c r="AE1" s="335"/>
      <c r="AF1" s="335"/>
      <c r="AG1" s="335"/>
      <c r="AH1" s="335"/>
      <c r="AI1" s="335"/>
      <c r="AJ1" s="335"/>
      <c r="AK1" s="335"/>
      <c r="AL1" s="335"/>
      <c r="AM1" s="335"/>
      <c r="AN1" s="335"/>
      <c r="AO1" s="335"/>
      <c r="AP1" s="335"/>
      <c r="AQ1" s="335"/>
      <c r="AR1" s="5"/>
      <c r="AS1" s="5"/>
      <c r="AT1" s="5"/>
      <c r="AU1" s="5"/>
      <c r="AV1" s="5"/>
      <c r="AW1" s="5"/>
      <c r="AX1" s="5"/>
      <c r="AY1" s="5"/>
    </row>
    <row r="2" spans="1:51" ht="25.5" customHeight="1">
      <c r="A2" s="313" t="s">
        <v>143</v>
      </c>
      <c r="B2" s="314"/>
      <c r="C2" s="314"/>
      <c r="D2" s="255" t="s">
        <v>1</v>
      </c>
      <c r="E2" s="256"/>
      <c r="F2" s="257"/>
      <c r="G2" s="257"/>
      <c r="H2" s="257"/>
      <c r="I2" s="257"/>
      <c r="J2" s="258"/>
      <c r="K2" s="323">
        <f>'MAT-CM1'!K2</f>
        <v>0</v>
      </c>
      <c r="L2" s="324"/>
      <c r="M2" s="324"/>
      <c r="N2" s="324"/>
      <c r="O2" s="324"/>
      <c r="P2" s="324"/>
      <c r="Q2" s="324"/>
      <c r="R2" s="324"/>
      <c r="S2" s="324"/>
      <c r="T2" s="324"/>
      <c r="U2" s="324"/>
      <c r="V2" s="324"/>
      <c r="W2" s="324"/>
      <c r="X2" s="324"/>
      <c r="Y2" s="324"/>
      <c r="Z2" s="324"/>
      <c r="AA2" s="324"/>
      <c r="AB2" s="324"/>
      <c r="AC2" s="324"/>
      <c r="AD2" s="324"/>
      <c r="AE2" s="324"/>
      <c r="AF2" s="324"/>
      <c r="AG2" s="325"/>
      <c r="AH2" s="297" t="s">
        <v>2</v>
      </c>
      <c r="AI2" s="298"/>
      <c r="AJ2" s="298"/>
      <c r="AK2" s="298"/>
      <c r="AL2" s="299"/>
      <c r="AM2" s="239">
        <f>'MAT-CM1'!AM2</f>
        <v>0</v>
      </c>
      <c r="AN2" s="239"/>
      <c r="AO2" s="239"/>
      <c r="AP2" s="239"/>
      <c r="AQ2" s="239"/>
      <c r="AR2" s="5"/>
      <c r="AS2" s="5"/>
      <c r="AT2" s="5"/>
      <c r="AU2" s="41"/>
      <c r="AV2" s="5"/>
      <c r="AW2" s="5"/>
      <c r="AX2" s="5"/>
      <c r="AY2" s="5"/>
    </row>
    <row r="3" spans="1:51" ht="25.5" customHeight="1">
      <c r="A3" s="315"/>
      <c r="B3" s="315"/>
      <c r="C3" s="315"/>
      <c r="D3" s="255" t="s">
        <v>4</v>
      </c>
      <c r="E3" s="256"/>
      <c r="F3" s="257"/>
      <c r="G3" s="257"/>
      <c r="H3" s="257"/>
      <c r="I3" s="257"/>
      <c r="J3" s="258"/>
      <c r="K3" s="323">
        <f>'MAT-CM1'!K3</f>
        <v>0</v>
      </c>
      <c r="L3" s="324"/>
      <c r="M3" s="324"/>
      <c r="N3" s="324"/>
      <c r="O3" s="324"/>
      <c r="P3" s="324"/>
      <c r="Q3" s="324"/>
      <c r="R3" s="324"/>
      <c r="S3" s="324"/>
      <c r="T3" s="324"/>
      <c r="U3" s="324"/>
      <c r="V3" s="324"/>
      <c r="W3" s="324"/>
      <c r="X3" s="324"/>
      <c r="Y3" s="324"/>
      <c r="Z3" s="324"/>
      <c r="AA3" s="324"/>
      <c r="AB3" s="324"/>
      <c r="AC3" s="324"/>
      <c r="AD3" s="324"/>
      <c r="AE3" s="324"/>
      <c r="AF3" s="324"/>
      <c r="AG3" s="325"/>
      <c r="AH3" s="297" t="s">
        <v>5</v>
      </c>
      <c r="AI3" s="298"/>
      <c r="AJ3" s="298"/>
      <c r="AK3" s="298"/>
      <c r="AL3" s="299"/>
      <c r="AM3" s="239" t="str">
        <f>'MAT-CM1'!AM3</f>
        <v>CM1</v>
      </c>
      <c r="AN3" s="239"/>
      <c r="AO3" s="239"/>
      <c r="AP3" s="239"/>
      <c r="AQ3" s="239"/>
      <c r="AR3" s="5"/>
      <c r="AS3" s="5"/>
      <c r="AT3" s="5"/>
      <c r="AU3" s="5"/>
      <c r="AV3" s="5"/>
      <c r="AW3" s="5"/>
      <c r="AX3" s="5"/>
      <c r="AY3" s="5"/>
    </row>
    <row r="4" spans="1:51" ht="24" customHeight="1">
      <c r="A4" s="315"/>
      <c r="B4" s="315"/>
      <c r="C4" s="315"/>
      <c r="D4" s="317" t="s">
        <v>43</v>
      </c>
      <c r="E4" s="318"/>
      <c r="F4" s="318"/>
      <c r="G4" s="318"/>
      <c r="H4" s="318"/>
      <c r="I4" s="318"/>
      <c r="J4" s="319"/>
      <c r="K4" s="330" t="s">
        <v>222</v>
      </c>
      <c r="L4" s="290"/>
      <c r="M4" s="290"/>
      <c r="N4" s="290"/>
      <c r="O4" s="290"/>
      <c r="P4" s="290"/>
      <c r="Q4" s="290"/>
      <c r="R4" s="290"/>
      <c r="S4" s="290"/>
      <c r="T4" s="290"/>
      <c r="U4" s="290"/>
      <c r="V4" s="290"/>
      <c r="W4" s="290"/>
      <c r="X4" s="290"/>
      <c r="Y4" s="290"/>
      <c r="Z4" s="290"/>
      <c r="AA4" s="290"/>
      <c r="AB4" s="290"/>
      <c r="AC4" s="290"/>
      <c r="AD4" s="290"/>
      <c r="AE4" s="290"/>
      <c r="AF4" s="290"/>
      <c r="AG4" s="290"/>
      <c r="AH4" s="326" t="s">
        <v>138</v>
      </c>
      <c r="AI4" s="327"/>
      <c r="AJ4" s="327"/>
      <c r="AK4" s="327"/>
      <c r="AL4" s="327"/>
      <c r="AM4" s="327"/>
      <c r="AN4" s="327"/>
      <c r="AO4" s="327"/>
      <c r="AP4" s="327"/>
      <c r="AQ4" s="327"/>
      <c r="AR4" s="42"/>
      <c r="AS4" s="5"/>
      <c r="AT4" s="5"/>
      <c r="AU4" s="5"/>
      <c r="AV4" s="5"/>
      <c r="AW4" s="5"/>
      <c r="AX4" s="5"/>
      <c r="AY4" s="5"/>
    </row>
    <row r="5" spans="1:51" ht="24" customHeight="1">
      <c r="A5" s="315"/>
      <c r="B5" s="315"/>
      <c r="C5" s="315"/>
      <c r="D5" s="320"/>
      <c r="E5" s="321"/>
      <c r="F5" s="321"/>
      <c r="G5" s="321"/>
      <c r="H5" s="321"/>
      <c r="I5" s="321"/>
      <c r="J5" s="322"/>
      <c r="K5" s="290"/>
      <c r="L5" s="290"/>
      <c r="M5" s="290"/>
      <c r="N5" s="290"/>
      <c r="O5" s="290"/>
      <c r="P5" s="290"/>
      <c r="Q5" s="290"/>
      <c r="R5" s="290"/>
      <c r="S5" s="290"/>
      <c r="T5" s="290"/>
      <c r="U5" s="290"/>
      <c r="V5" s="290"/>
      <c r="W5" s="290"/>
      <c r="X5" s="290"/>
      <c r="Y5" s="290"/>
      <c r="Z5" s="290"/>
      <c r="AA5" s="290"/>
      <c r="AB5" s="290"/>
      <c r="AC5" s="290"/>
      <c r="AD5" s="290"/>
      <c r="AE5" s="290"/>
      <c r="AF5" s="290"/>
      <c r="AG5" s="290"/>
      <c r="AH5" s="328"/>
      <c r="AI5" s="329"/>
      <c r="AJ5" s="329"/>
      <c r="AK5" s="329"/>
      <c r="AL5" s="329"/>
      <c r="AM5" s="329"/>
      <c r="AN5" s="329"/>
      <c r="AO5" s="329"/>
      <c r="AP5" s="329"/>
      <c r="AQ5" s="329"/>
      <c r="AR5" s="5"/>
      <c r="AS5" s="5"/>
      <c r="AT5" s="5"/>
      <c r="AU5" s="5"/>
      <c r="AV5" s="5"/>
      <c r="AW5" s="5"/>
      <c r="AX5" s="5"/>
      <c r="AY5" s="5"/>
    </row>
    <row r="6" spans="1:56" ht="19.5" customHeight="1">
      <c r="A6" s="315"/>
      <c r="B6" s="315"/>
      <c r="C6" s="315"/>
      <c r="D6" s="302" t="s">
        <v>59</v>
      </c>
      <c r="E6" s="303"/>
      <c r="F6" s="303"/>
      <c r="G6" s="303"/>
      <c r="H6" s="303"/>
      <c r="I6" s="303"/>
      <c r="J6" s="303"/>
      <c r="K6" s="303"/>
      <c r="L6" s="303"/>
      <c r="M6" s="303"/>
      <c r="N6" s="304"/>
      <c r="O6" s="304"/>
      <c r="P6" s="304"/>
      <c r="Q6" s="304"/>
      <c r="R6" s="305"/>
      <c r="S6" s="306" t="s">
        <v>60</v>
      </c>
      <c r="T6" s="307"/>
      <c r="U6" s="307"/>
      <c r="V6" s="307"/>
      <c r="W6" s="307"/>
      <c r="X6" s="307"/>
      <c r="Y6" s="307"/>
      <c r="Z6" s="307"/>
      <c r="AA6" s="307"/>
      <c r="AB6" s="308"/>
      <c r="AC6" s="309" t="s">
        <v>61</v>
      </c>
      <c r="AD6" s="304"/>
      <c r="AE6" s="304"/>
      <c r="AF6" s="304"/>
      <c r="AG6" s="304"/>
      <c r="AH6" s="304"/>
      <c r="AI6" s="304"/>
      <c r="AJ6" s="304"/>
      <c r="AK6" s="304"/>
      <c r="AL6" s="305"/>
      <c r="AM6" s="222" t="s">
        <v>62</v>
      </c>
      <c r="AN6" s="222"/>
      <c r="AO6" s="222"/>
      <c r="AP6" s="222"/>
      <c r="AQ6" s="222"/>
      <c r="AR6" s="342" t="s">
        <v>6</v>
      </c>
      <c r="AS6" s="232" t="s">
        <v>7</v>
      </c>
      <c r="AT6" s="233" t="s">
        <v>8</v>
      </c>
      <c r="AU6" s="347" t="s">
        <v>40</v>
      </c>
      <c r="AV6" s="341"/>
      <c r="AW6" s="341"/>
      <c r="AX6" s="37"/>
      <c r="AY6" s="5"/>
      <c r="BB6" s="33"/>
      <c r="BC6" s="33"/>
      <c r="BD6" s="33"/>
    </row>
    <row r="7" spans="1:56" s="45" customFormat="1" ht="25.5" customHeight="1">
      <c r="A7" s="315"/>
      <c r="B7" s="315"/>
      <c r="C7" s="315"/>
      <c r="D7" s="196" t="s">
        <v>12</v>
      </c>
      <c r="E7" s="196" t="s">
        <v>13</v>
      </c>
      <c r="F7" s="196" t="s">
        <v>14</v>
      </c>
      <c r="G7" s="196" t="s">
        <v>15</v>
      </c>
      <c r="H7" s="196" t="s">
        <v>16</v>
      </c>
      <c r="I7" s="196" t="s">
        <v>17</v>
      </c>
      <c r="J7" s="196" t="s">
        <v>18</v>
      </c>
      <c r="K7" s="196" t="s">
        <v>19</v>
      </c>
      <c r="L7" s="196" t="s">
        <v>20</v>
      </c>
      <c r="M7" s="196" t="s">
        <v>21</v>
      </c>
      <c r="N7" s="196" t="s">
        <v>63</v>
      </c>
      <c r="O7" s="196" t="s">
        <v>64</v>
      </c>
      <c r="P7" s="196" t="s">
        <v>65</v>
      </c>
      <c r="Q7" s="196" t="s">
        <v>173</v>
      </c>
      <c r="R7" s="196" t="s">
        <v>174</v>
      </c>
      <c r="S7" s="197" t="s">
        <v>66</v>
      </c>
      <c r="T7" s="197" t="s">
        <v>67</v>
      </c>
      <c r="U7" s="197" t="s">
        <v>68</v>
      </c>
      <c r="V7" s="197" t="s">
        <v>69</v>
      </c>
      <c r="W7" s="197" t="s">
        <v>70</v>
      </c>
      <c r="X7" s="197" t="s">
        <v>52</v>
      </c>
      <c r="Y7" s="197" t="s">
        <v>144</v>
      </c>
      <c r="Z7" s="197" t="s">
        <v>145</v>
      </c>
      <c r="AA7" s="197" t="s">
        <v>146</v>
      </c>
      <c r="AB7" s="197" t="s">
        <v>147</v>
      </c>
      <c r="AC7" s="198" t="s">
        <v>71</v>
      </c>
      <c r="AD7" s="198" t="s">
        <v>72</v>
      </c>
      <c r="AE7" s="198" t="s">
        <v>73</v>
      </c>
      <c r="AF7" s="198" t="s">
        <v>74</v>
      </c>
      <c r="AG7" s="198" t="s">
        <v>75</v>
      </c>
      <c r="AH7" s="198" t="s">
        <v>148</v>
      </c>
      <c r="AI7" s="198" t="s">
        <v>149</v>
      </c>
      <c r="AJ7" s="198" t="s">
        <v>150</v>
      </c>
      <c r="AK7" s="198" t="s">
        <v>151</v>
      </c>
      <c r="AL7" s="198" t="s">
        <v>152</v>
      </c>
      <c r="AM7" s="199" t="s">
        <v>168</v>
      </c>
      <c r="AN7" s="199" t="s">
        <v>169</v>
      </c>
      <c r="AO7" s="199" t="s">
        <v>170</v>
      </c>
      <c r="AP7" s="199" t="s">
        <v>171</v>
      </c>
      <c r="AQ7" s="199" t="s">
        <v>172</v>
      </c>
      <c r="AR7" s="342"/>
      <c r="AS7" s="232"/>
      <c r="AT7" s="233"/>
      <c r="AU7" s="347"/>
      <c r="AV7" s="341"/>
      <c r="AW7" s="341"/>
      <c r="AX7" s="43"/>
      <c r="AY7" s="44"/>
      <c r="BB7" s="46"/>
      <c r="BC7" s="46"/>
      <c r="BD7" s="46"/>
    </row>
    <row r="8" spans="1:56" ht="19.5" customHeight="1">
      <c r="A8" s="316"/>
      <c r="B8" s="316"/>
      <c r="C8" s="316"/>
      <c r="D8" s="133" t="e">
        <f ca="1">OFFSET('MAT-CM1'!D$6,'Profil élève'!$C$18,0)</f>
        <v>#N/A</v>
      </c>
      <c r="E8" s="133" t="e">
        <f ca="1">OFFSET('MAT-CM1'!E$6,'Profil élève'!$C$18,0)</f>
        <v>#N/A</v>
      </c>
      <c r="F8" s="133" t="e">
        <f ca="1">OFFSET('MAT-CM1'!F$6,'Profil élève'!$C$18,0)</f>
        <v>#N/A</v>
      </c>
      <c r="G8" s="133" t="e">
        <f ca="1">OFFSET('MAT-CM1'!G$6,'Profil élève'!$C$18,0)</f>
        <v>#N/A</v>
      </c>
      <c r="H8" s="133" t="e">
        <f ca="1">OFFSET('MAT-CM1'!H$6,'Profil élève'!$C$18,0)</f>
        <v>#N/A</v>
      </c>
      <c r="I8" s="133" t="e">
        <f ca="1">OFFSET('MAT-CM1'!I$6,'Profil élève'!$C$18,0)</f>
        <v>#N/A</v>
      </c>
      <c r="J8" s="133" t="e">
        <f ca="1">OFFSET('MAT-CM1'!J$6,'Profil élève'!$C$18,0)</f>
        <v>#N/A</v>
      </c>
      <c r="K8" s="133" t="e">
        <f ca="1">OFFSET('MAT-CM1'!K$6,'Profil élève'!$C$18,0)</f>
        <v>#N/A</v>
      </c>
      <c r="L8" s="133" t="e">
        <f ca="1">OFFSET('MAT-CM1'!L$6,'Profil élève'!$C$18,0)</f>
        <v>#N/A</v>
      </c>
      <c r="M8" s="133" t="e">
        <f ca="1">OFFSET('MAT-CM1'!M$6,'Profil élève'!$C$18,0)</f>
        <v>#N/A</v>
      </c>
      <c r="N8" s="133" t="e">
        <f ca="1">OFFSET('MAT-CM1'!N$6,'Profil élève'!$C$18,0)</f>
        <v>#N/A</v>
      </c>
      <c r="O8" s="133" t="e">
        <f ca="1">OFFSET('MAT-CM1'!O$6,'Profil élève'!$C$18,0)</f>
        <v>#N/A</v>
      </c>
      <c r="P8" s="133" t="e">
        <f ca="1">OFFSET('MAT-CM1'!P$6,'Profil élève'!$C$18,0)</f>
        <v>#N/A</v>
      </c>
      <c r="Q8" s="133" t="e">
        <f ca="1">OFFSET('MAT-CM1'!Q$6,'Profil élève'!$C$18,0)</f>
        <v>#N/A</v>
      </c>
      <c r="R8" s="133" t="e">
        <f ca="1">OFFSET('MAT-CM1'!R$6,'Profil élève'!$C$18,0)</f>
        <v>#N/A</v>
      </c>
      <c r="S8" s="133" t="e">
        <f ca="1">OFFSET('MAT-CM1'!S$6,'Profil élève'!$C$18,0)</f>
        <v>#N/A</v>
      </c>
      <c r="T8" s="133" t="e">
        <f ca="1">OFFSET('MAT-CM1'!T$6,'Profil élève'!$C$18,0)</f>
        <v>#N/A</v>
      </c>
      <c r="U8" s="133" t="e">
        <f ca="1">OFFSET('MAT-CM1'!U$6,'Profil élève'!$C$18,0)</f>
        <v>#N/A</v>
      </c>
      <c r="V8" s="133" t="e">
        <f ca="1">OFFSET('MAT-CM1'!V$6,'Profil élève'!$C$18,0)</f>
        <v>#N/A</v>
      </c>
      <c r="W8" s="133" t="e">
        <f ca="1">OFFSET('MAT-CM1'!W$6,'Profil élève'!$C$18,0)</f>
        <v>#N/A</v>
      </c>
      <c r="X8" s="133" t="e">
        <f ca="1">OFFSET('MAT-CM1'!X$6,'Profil élève'!$C$18,0)</f>
        <v>#N/A</v>
      </c>
      <c r="Y8" s="133" t="e">
        <f ca="1">OFFSET('MAT-CM1'!Y$6,'Profil élève'!$C$18,0)</f>
        <v>#N/A</v>
      </c>
      <c r="Z8" s="133" t="e">
        <f ca="1">OFFSET('MAT-CM1'!Z$6,'Profil élève'!$C$18,0)</f>
        <v>#N/A</v>
      </c>
      <c r="AA8" s="133" t="e">
        <f ca="1">OFFSET('MAT-CM1'!AA$6,'Profil élève'!$C$18,0)</f>
        <v>#N/A</v>
      </c>
      <c r="AB8" s="133" t="e">
        <f ca="1">OFFSET('MAT-CM1'!AB$6,'Profil élève'!$C$18,0)</f>
        <v>#N/A</v>
      </c>
      <c r="AC8" s="133" t="e">
        <f ca="1">OFFSET('MAT-CM1'!AC$6,'Profil élève'!$C$18,0)</f>
        <v>#N/A</v>
      </c>
      <c r="AD8" s="133" t="e">
        <f ca="1">OFFSET('MAT-CM1'!AD$6,'Profil élève'!$C$18,0)</f>
        <v>#N/A</v>
      </c>
      <c r="AE8" s="133" t="e">
        <f ca="1">OFFSET('MAT-CM1'!AE$6,'Profil élève'!$C$18,0)</f>
        <v>#N/A</v>
      </c>
      <c r="AF8" s="133" t="e">
        <f ca="1">OFFSET('MAT-CM1'!AF$6,'Profil élève'!$C$18,0)</f>
        <v>#N/A</v>
      </c>
      <c r="AG8" s="133" t="e">
        <f ca="1">OFFSET('MAT-CM1'!AG$6,'Profil élève'!$C$18,0)</f>
        <v>#N/A</v>
      </c>
      <c r="AH8" s="133" t="e">
        <f ca="1">OFFSET('MAT-CM1'!AH$6,'Profil élève'!$C$18,0)</f>
        <v>#N/A</v>
      </c>
      <c r="AI8" s="133" t="e">
        <f ca="1">OFFSET('MAT-CM1'!AI$6,'Profil élève'!$C$18,0)</f>
        <v>#N/A</v>
      </c>
      <c r="AJ8" s="133" t="e">
        <f ca="1">OFFSET('MAT-CM1'!AJ$6,'Profil élève'!$C$18,0)</f>
        <v>#N/A</v>
      </c>
      <c r="AK8" s="133" t="e">
        <f ca="1">OFFSET('MAT-CM1'!AK$6,'Profil élève'!$C$18,0)</f>
        <v>#N/A</v>
      </c>
      <c r="AL8" s="133" t="e">
        <f ca="1">OFFSET('MAT-CM1'!AL$6,'Profil élève'!$C$18,0)</f>
        <v>#N/A</v>
      </c>
      <c r="AM8" s="133" t="e">
        <f ca="1">OFFSET('MAT-CM1'!AM$6,'Profil élève'!$C$18,0)</f>
        <v>#N/A</v>
      </c>
      <c r="AN8" s="133" t="e">
        <f ca="1">OFFSET('MAT-CM1'!AN$6,'Profil élève'!$C$18,0)</f>
        <v>#N/A</v>
      </c>
      <c r="AO8" s="133" t="e">
        <f ca="1">OFFSET('MAT-CM1'!AO$6,'Profil élève'!$C$18,0)</f>
        <v>#N/A</v>
      </c>
      <c r="AP8" s="133" t="e">
        <f ca="1">OFFSET('MAT-CM1'!AP$6,'Profil élève'!$C$18,0)</f>
        <v>#N/A</v>
      </c>
      <c r="AQ8" s="133" t="e">
        <f ca="1">OFFSET('MAT-CM1'!AQ$6,'Profil élève'!$C$18,0)</f>
        <v>#N/A</v>
      </c>
      <c r="AR8" s="104" t="e">
        <f ca="1">OFFSET('MAT-CM1'!AR$6,'Profil élève'!$C$18,0)</f>
        <v>#N/A</v>
      </c>
      <c r="AS8" s="47" t="e">
        <f ca="1">OFFSET('MAT-CM1'!AS$6,'Profil élève'!$C$18,0)</f>
        <v>#N/A</v>
      </c>
      <c r="AT8" s="48" t="e">
        <f ca="1">OFFSET('MAT-CM1'!AT$6,'Profil élève'!$C$18,0)</f>
        <v>#N/A</v>
      </c>
      <c r="AU8" s="49" t="e">
        <f ca="1">OFFSET('MAT-CM1'!AU$6,'Profil élève'!$C$18,0)</f>
        <v>#N/A</v>
      </c>
      <c r="AV8" s="50"/>
      <c r="AW8" s="51"/>
      <c r="AX8" s="37"/>
      <c r="AY8" s="5"/>
      <c r="BB8" s="33"/>
      <c r="BC8" s="33"/>
      <c r="BD8" s="33"/>
    </row>
    <row r="9" spans="1:53" ht="39.75" customHeight="1">
      <c r="A9" s="333" t="s">
        <v>41</v>
      </c>
      <c r="B9" s="311"/>
      <c r="C9" s="312"/>
      <c r="D9" s="336" t="e">
        <f ca="1">OFFSET('MAT-CM1'!AX$6,'Profil élève'!$C$18,0)</f>
        <v>#N/A</v>
      </c>
      <c r="E9" s="337"/>
      <c r="F9" s="337"/>
      <c r="G9" s="337"/>
      <c r="H9" s="337"/>
      <c r="I9" s="337"/>
      <c r="J9" s="337"/>
      <c r="K9" s="337"/>
      <c r="L9" s="337"/>
      <c r="M9" s="337"/>
      <c r="N9" s="307"/>
      <c r="O9" s="307"/>
      <c r="P9" s="307"/>
      <c r="Q9" s="307"/>
      <c r="R9" s="308"/>
      <c r="S9" s="336" t="e">
        <f ca="1">OFFSET('MAT-CM1'!BB$6,'Profil élève'!$C$18,0)</f>
        <v>#N/A</v>
      </c>
      <c r="T9" s="307"/>
      <c r="U9" s="307"/>
      <c r="V9" s="307"/>
      <c r="W9" s="307"/>
      <c r="X9" s="307"/>
      <c r="Y9" s="307"/>
      <c r="Z9" s="307"/>
      <c r="AA9" s="307"/>
      <c r="AB9" s="308"/>
      <c r="AC9" s="336" t="e">
        <f ca="1">OFFSET('MAT-CM1'!BF$6,'Profil élève'!$C$18,0)</f>
        <v>#N/A</v>
      </c>
      <c r="AD9" s="307"/>
      <c r="AE9" s="307"/>
      <c r="AF9" s="307"/>
      <c r="AG9" s="307"/>
      <c r="AH9" s="307"/>
      <c r="AI9" s="307"/>
      <c r="AJ9" s="307"/>
      <c r="AK9" s="307"/>
      <c r="AL9" s="308"/>
      <c r="AM9" s="300" t="e">
        <f ca="1">OFFSET('MAT-CM1'!BJ$6,'Profil élève'!$C$18,0)</f>
        <v>#N/A</v>
      </c>
      <c r="AN9" s="300"/>
      <c r="AO9" s="300"/>
      <c r="AP9" s="300"/>
      <c r="AQ9" s="300"/>
      <c r="AR9" s="344"/>
      <c r="AS9" s="344"/>
      <c r="AT9" s="345"/>
      <c r="AU9" s="345"/>
      <c r="AV9" s="37"/>
      <c r="AW9" s="37"/>
      <c r="AX9" s="37"/>
      <c r="AY9" s="5"/>
      <c r="AZ9" s="33"/>
      <c r="BA9" s="33"/>
    </row>
    <row r="10" spans="1:56" ht="39.75" customHeight="1">
      <c r="A10" s="334" t="s">
        <v>42</v>
      </c>
      <c r="B10" s="311"/>
      <c r="C10" s="312"/>
      <c r="D10" s="331" t="e">
        <f ca="1">OFFSET('Profil classe'!D$7,'Profil élève'!$C$18,0)</f>
        <v>#N/A</v>
      </c>
      <c r="E10" s="332"/>
      <c r="F10" s="332"/>
      <c r="G10" s="332"/>
      <c r="H10" s="332"/>
      <c r="I10" s="332"/>
      <c r="J10" s="332"/>
      <c r="K10" s="332"/>
      <c r="L10" s="332"/>
      <c r="M10" s="332"/>
      <c r="N10" s="307"/>
      <c r="O10" s="307"/>
      <c r="P10" s="307"/>
      <c r="Q10" s="307"/>
      <c r="R10" s="308"/>
      <c r="S10" s="331" t="e">
        <f ca="1">OFFSET('Profil classe'!E$7,'Profil élève'!$C$18,0)</f>
        <v>#N/A</v>
      </c>
      <c r="T10" s="332"/>
      <c r="U10" s="332"/>
      <c r="V10" s="332"/>
      <c r="W10" s="332"/>
      <c r="X10" s="332"/>
      <c r="Y10" s="332"/>
      <c r="Z10" s="332"/>
      <c r="AA10" s="307"/>
      <c r="AB10" s="308"/>
      <c r="AC10" s="331" t="e">
        <f ca="1">OFFSET('Profil classe'!F$7,'Profil élève'!$C$18,0)</f>
        <v>#N/A</v>
      </c>
      <c r="AD10" s="332"/>
      <c r="AE10" s="332"/>
      <c r="AF10" s="332"/>
      <c r="AG10" s="332"/>
      <c r="AH10" s="332"/>
      <c r="AI10" s="332"/>
      <c r="AJ10" s="332"/>
      <c r="AK10" s="332"/>
      <c r="AL10" s="308"/>
      <c r="AM10" s="301" t="e">
        <f ca="1">OFFSET('Profil classe'!G$7,'Profil élève'!$C$18,0)</f>
        <v>#N/A</v>
      </c>
      <c r="AN10" s="301"/>
      <c r="AO10" s="301"/>
      <c r="AP10" s="301"/>
      <c r="AQ10" s="301"/>
      <c r="AR10" s="344"/>
      <c r="AS10" s="344"/>
      <c r="AT10" s="345"/>
      <c r="AU10" s="345"/>
      <c r="AV10" s="37"/>
      <c r="AW10" s="37"/>
      <c r="AX10" s="37"/>
      <c r="AY10" s="5"/>
      <c r="BB10" s="33"/>
      <c r="BC10" s="33"/>
      <c r="BD10" s="33"/>
    </row>
    <row r="11" spans="1:56" ht="39.75" customHeight="1">
      <c r="A11" s="310" t="s">
        <v>225</v>
      </c>
      <c r="B11" s="311"/>
      <c r="C11" s="312"/>
      <c r="D11" s="340" t="e">
        <f ca="1">OFFSET('Profil classe'!H$7,'Profil élève'!$C$18,0)</f>
        <v>#N/A</v>
      </c>
      <c r="E11" s="340"/>
      <c r="F11" s="340"/>
      <c r="G11" s="340"/>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38"/>
      <c r="AS11" s="338"/>
      <c r="AT11" s="339"/>
      <c r="AU11" s="339"/>
      <c r="AV11" s="37"/>
      <c r="AW11" s="37"/>
      <c r="AX11" s="37"/>
      <c r="AY11" s="5"/>
      <c r="BB11" s="33"/>
      <c r="BC11" s="33"/>
      <c r="BD11" s="33"/>
    </row>
    <row r="12" spans="1:56" ht="19.5" customHeight="1">
      <c r="A12" s="350"/>
      <c r="B12" s="350"/>
      <c r="C12" s="351"/>
      <c r="D12" s="352"/>
      <c r="E12" s="352"/>
      <c r="F12" s="352"/>
      <c r="G12" s="352"/>
      <c r="H12" s="352"/>
      <c r="I12" s="352"/>
      <c r="J12" s="352"/>
      <c r="K12" s="352"/>
      <c r="L12" s="352"/>
      <c r="M12" s="352"/>
      <c r="N12" s="353"/>
      <c r="O12" s="353"/>
      <c r="P12" s="353"/>
      <c r="Q12" s="353"/>
      <c r="R12" s="353"/>
      <c r="S12" s="353"/>
      <c r="T12" s="353"/>
      <c r="U12" s="353"/>
      <c r="V12" s="353"/>
      <c r="W12" s="353"/>
      <c r="X12" s="353"/>
      <c r="Y12" s="353"/>
      <c r="Z12" s="107"/>
      <c r="AA12" s="165"/>
      <c r="AB12" s="165"/>
      <c r="AC12" s="107"/>
      <c r="AD12" s="107"/>
      <c r="AE12" s="107"/>
      <c r="AF12" s="107"/>
      <c r="AG12" s="107"/>
      <c r="AH12" s="107"/>
      <c r="AI12" s="107"/>
      <c r="AJ12" s="107"/>
      <c r="AK12" s="107"/>
      <c r="AL12" s="165"/>
      <c r="AM12" s="354"/>
      <c r="AN12" s="354"/>
      <c r="AO12" s="354"/>
      <c r="AP12" s="354"/>
      <c r="AQ12" s="354"/>
      <c r="AR12" s="355"/>
      <c r="AS12" s="357"/>
      <c r="AT12" s="358"/>
      <c r="AU12" s="346"/>
      <c r="AV12" s="341"/>
      <c r="AW12" s="341"/>
      <c r="AX12" s="341"/>
      <c r="AY12" s="5"/>
      <c r="BB12" s="33"/>
      <c r="BC12" s="33"/>
      <c r="BD12" s="33"/>
    </row>
    <row r="13" spans="1:56" s="45" customFormat="1" ht="25.5" customHeight="1">
      <c r="A13" s="350"/>
      <c r="B13" s="350"/>
      <c r="C13" s="351"/>
      <c r="D13" s="93"/>
      <c r="E13" s="93"/>
      <c r="F13" s="93"/>
      <c r="G13" s="93"/>
      <c r="H13" s="93"/>
      <c r="I13" s="93"/>
      <c r="J13" s="93"/>
      <c r="K13" s="93"/>
      <c r="L13" s="93"/>
      <c r="M13" s="93"/>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5"/>
      <c r="AN13" s="95"/>
      <c r="AO13" s="95"/>
      <c r="AP13" s="95"/>
      <c r="AQ13" s="95"/>
      <c r="AR13" s="355"/>
      <c r="AS13" s="357"/>
      <c r="AT13" s="358"/>
      <c r="AU13" s="346"/>
      <c r="AV13" s="341"/>
      <c r="AW13" s="341"/>
      <c r="AX13" s="341"/>
      <c r="AY13" s="44"/>
      <c r="AZ13" s="13" t="s">
        <v>26</v>
      </c>
      <c r="BA13" s="13" t="s">
        <v>36</v>
      </c>
      <c r="BB13" s="46"/>
      <c r="BC13" s="46"/>
      <c r="BD13" s="46"/>
    </row>
    <row r="14" spans="1:56" s="134" customFormat="1" ht="19.5" customHeight="1">
      <c r="A14" s="350"/>
      <c r="B14" s="350"/>
      <c r="C14" s="351"/>
      <c r="D14" s="343"/>
      <c r="E14" s="343"/>
      <c r="F14" s="343"/>
      <c r="G14" s="343"/>
      <c r="H14" s="343"/>
      <c r="I14" s="343"/>
      <c r="J14" s="343"/>
      <c r="K14" s="343"/>
      <c r="L14" s="343"/>
      <c r="M14" s="343"/>
      <c r="N14" s="343"/>
      <c r="O14" s="343"/>
      <c r="P14" s="343"/>
      <c r="Q14" s="343"/>
      <c r="R14" s="343"/>
      <c r="S14" s="343"/>
      <c r="T14" s="343"/>
      <c r="U14" s="343"/>
      <c r="V14" s="343"/>
      <c r="W14" s="343"/>
      <c r="X14" s="343"/>
      <c r="Y14" s="343"/>
      <c r="Z14" s="125"/>
      <c r="AA14" s="166"/>
      <c r="AB14" s="166"/>
      <c r="AC14" s="125"/>
      <c r="AD14" s="125"/>
      <c r="AE14" s="125"/>
      <c r="AF14" s="125"/>
      <c r="AG14" s="125"/>
      <c r="AH14" s="125"/>
      <c r="AI14" s="125"/>
      <c r="AJ14" s="125"/>
      <c r="AK14" s="125"/>
      <c r="AL14" s="166"/>
      <c r="AM14" s="343"/>
      <c r="AN14" s="343"/>
      <c r="AO14" s="343"/>
      <c r="AP14" s="343"/>
      <c r="AQ14" s="343"/>
      <c r="AR14" s="96"/>
      <c r="AS14" s="96"/>
      <c r="AT14" s="97"/>
      <c r="AU14" s="98"/>
      <c r="AV14" s="140"/>
      <c r="AW14" s="141"/>
      <c r="AX14" s="141"/>
      <c r="AY14" s="92"/>
      <c r="AZ14" s="142" t="e">
        <f>IF(AT8="","",AT8)</f>
        <v>#N/A</v>
      </c>
      <c r="BA14" s="142">
        <f>IF(AT14="","",AT14)</f>
      </c>
      <c r="BB14" s="135"/>
      <c r="BC14" s="135"/>
      <c r="BD14" s="135"/>
    </row>
    <row r="15" spans="1:53" ht="25.5" customHeight="1">
      <c r="A15" s="350"/>
      <c r="B15" s="350"/>
      <c r="C15" s="99"/>
      <c r="D15" s="349"/>
      <c r="E15" s="349"/>
      <c r="F15" s="349"/>
      <c r="G15" s="349"/>
      <c r="H15" s="349"/>
      <c r="I15" s="349"/>
      <c r="J15" s="349"/>
      <c r="K15" s="349"/>
      <c r="L15" s="349"/>
      <c r="M15" s="349"/>
      <c r="N15" s="349"/>
      <c r="O15" s="349"/>
      <c r="P15" s="349"/>
      <c r="Q15" s="349"/>
      <c r="R15" s="349"/>
      <c r="S15" s="349"/>
      <c r="T15" s="349"/>
      <c r="U15" s="349"/>
      <c r="V15" s="349"/>
      <c r="W15" s="349"/>
      <c r="X15" s="349"/>
      <c r="Y15" s="349"/>
      <c r="Z15" s="108"/>
      <c r="AA15" s="167"/>
      <c r="AB15" s="167"/>
      <c r="AC15" s="108"/>
      <c r="AD15" s="108"/>
      <c r="AE15" s="108"/>
      <c r="AF15" s="108"/>
      <c r="AG15" s="108"/>
      <c r="AH15" s="108"/>
      <c r="AI15" s="108"/>
      <c r="AJ15" s="108"/>
      <c r="AK15" s="108"/>
      <c r="AL15" s="167"/>
      <c r="AM15" s="349"/>
      <c r="AN15" s="349"/>
      <c r="AO15" s="349"/>
      <c r="AP15" s="349"/>
      <c r="AQ15" s="349"/>
      <c r="AR15" s="356"/>
      <c r="AS15" s="356"/>
      <c r="AT15" s="348"/>
      <c r="AU15" s="348"/>
      <c r="AV15" s="5"/>
      <c r="AW15" s="52"/>
      <c r="AX15" s="52"/>
      <c r="AY15" s="52"/>
      <c r="AZ15" s="33"/>
      <c r="BA15" s="33"/>
    </row>
    <row r="16" spans="1:51" ht="25.5" customHeight="1">
      <c r="A16" s="350"/>
      <c r="B16" s="350"/>
      <c r="C16" s="100"/>
      <c r="D16" s="359"/>
      <c r="E16" s="359"/>
      <c r="F16" s="359"/>
      <c r="G16" s="359"/>
      <c r="H16" s="359"/>
      <c r="I16" s="359"/>
      <c r="J16" s="359"/>
      <c r="K16" s="359"/>
      <c r="L16" s="359"/>
      <c r="M16" s="359"/>
      <c r="N16" s="359"/>
      <c r="O16" s="359"/>
      <c r="P16" s="359"/>
      <c r="Q16" s="359"/>
      <c r="R16" s="359"/>
      <c r="S16" s="359"/>
      <c r="T16" s="359"/>
      <c r="U16" s="359"/>
      <c r="V16" s="359"/>
      <c r="W16" s="359"/>
      <c r="X16" s="359"/>
      <c r="Y16" s="359"/>
      <c r="Z16" s="359"/>
      <c r="AA16" s="359"/>
      <c r="AB16" s="359"/>
      <c r="AC16" s="359"/>
      <c r="AD16" s="359"/>
      <c r="AE16" s="359"/>
      <c r="AF16" s="359"/>
      <c r="AG16" s="359"/>
      <c r="AH16" s="359"/>
      <c r="AI16" s="359"/>
      <c r="AJ16" s="359"/>
      <c r="AK16" s="359"/>
      <c r="AL16" s="359"/>
      <c r="AM16" s="359"/>
      <c r="AN16" s="359"/>
      <c r="AO16" s="359"/>
      <c r="AP16" s="359"/>
      <c r="AQ16" s="359"/>
      <c r="AR16" s="356"/>
      <c r="AS16" s="356"/>
      <c r="AT16" s="348"/>
      <c r="AU16" s="348"/>
      <c r="AV16" s="5"/>
      <c r="AW16" s="5"/>
      <c r="AX16" s="5"/>
      <c r="AY16" s="5"/>
    </row>
    <row r="17" spans="1:51" ht="25.5" customHeight="1">
      <c r="A17" s="350"/>
      <c r="B17" s="350"/>
      <c r="C17" s="101"/>
      <c r="D17" s="102"/>
      <c r="E17" s="102"/>
      <c r="F17" s="102"/>
      <c r="G17" s="102"/>
      <c r="H17" s="102"/>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360"/>
      <c r="AS17" s="360"/>
      <c r="AT17" s="361"/>
      <c r="AU17" s="361"/>
      <c r="AV17" s="5"/>
      <c r="AW17" s="5"/>
      <c r="AX17" s="5"/>
      <c r="AY17" s="5"/>
    </row>
    <row r="18" spans="1:51" s="25" customFormat="1" ht="12.75" customHeight="1" hidden="1">
      <c r="A18" s="53"/>
      <c r="B18" s="54" t="s">
        <v>11</v>
      </c>
      <c r="C18" s="55" t="e">
        <f>MATCH(K4,'MAT-CM1'!B6:B40,0)-1</f>
        <v>#N/A</v>
      </c>
      <c r="D18" s="38"/>
      <c r="E18" s="38"/>
      <c r="F18" s="38"/>
      <c r="G18" s="38"/>
      <c r="H18" s="38"/>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Y18" s="20"/>
    </row>
    <row r="19" spans="1:51" s="21" customFormat="1" ht="12.75" customHeight="1" hidden="1">
      <c r="A19" s="56">
        <v>1</v>
      </c>
      <c r="B19" s="14">
        <f>IF('MAT-CM1'!B6&lt;&gt;"",'MAT-CM1'!B6,"")</f>
      </c>
      <c r="C19" s="38"/>
      <c r="D19" s="38"/>
      <c r="E19" s="38"/>
      <c r="F19" s="38"/>
      <c r="G19" s="38"/>
      <c r="H19" s="38"/>
      <c r="AY19" s="20"/>
    </row>
    <row r="20" spans="1:51" s="21" customFormat="1" ht="12.75" customHeight="1" hidden="1">
      <c r="A20" s="56">
        <v>2</v>
      </c>
      <c r="B20" s="14">
        <f>IF('MAT-CM1'!B7&lt;&gt;"",'MAT-CM1'!B7,"")</f>
      </c>
      <c r="C20" s="38"/>
      <c r="D20" s="38"/>
      <c r="E20" s="38"/>
      <c r="F20" s="38"/>
      <c r="G20" s="38"/>
      <c r="H20" s="38"/>
      <c r="AY20" s="20"/>
    </row>
    <row r="21" spans="1:51" s="21" customFormat="1" ht="12.75" customHeight="1" hidden="1">
      <c r="A21" s="56">
        <v>3</v>
      </c>
      <c r="B21" s="14">
        <f>IF('MAT-CM1'!B8&lt;&gt;"",'MAT-CM1'!B8,"")</f>
      </c>
      <c r="C21" s="38"/>
      <c r="D21" s="38"/>
      <c r="E21" s="38"/>
      <c r="F21" s="38"/>
      <c r="G21" s="38"/>
      <c r="H21" s="38"/>
      <c r="AY21" s="20"/>
    </row>
    <row r="22" spans="1:51" s="21" customFormat="1" ht="12.75" customHeight="1" hidden="1">
      <c r="A22" s="56">
        <v>4</v>
      </c>
      <c r="B22" s="14">
        <f>IF('MAT-CM1'!B9&lt;&gt;"",'MAT-CM1'!B9,"")</f>
      </c>
      <c r="C22" s="38"/>
      <c r="D22" s="38"/>
      <c r="E22" s="38"/>
      <c r="F22" s="38"/>
      <c r="G22" s="38"/>
      <c r="H22" s="38"/>
      <c r="AY22" s="20"/>
    </row>
    <row r="23" spans="1:51" s="21" customFormat="1" ht="12.75" customHeight="1" hidden="1">
      <c r="A23" s="56">
        <v>5</v>
      </c>
      <c r="B23" s="14">
        <f>IF('MAT-CM1'!B10&lt;&gt;"",'MAT-CM1'!B10,"")</f>
      </c>
      <c r="C23" s="38"/>
      <c r="D23" s="38"/>
      <c r="E23" s="38"/>
      <c r="F23" s="38"/>
      <c r="G23" s="38"/>
      <c r="H23" s="38"/>
      <c r="AY23" s="20"/>
    </row>
    <row r="24" spans="1:51" s="21" customFormat="1" ht="12.75" customHeight="1" hidden="1">
      <c r="A24" s="56">
        <v>6</v>
      </c>
      <c r="B24" s="14">
        <f>IF('MAT-CM1'!B11&lt;&gt;"",'MAT-CM1'!B11,"")</f>
      </c>
      <c r="C24" s="38"/>
      <c r="D24" s="38"/>
      <c r="E24" s="38"/>
      <c r="F24" s="38"/>
      <c r="G24" s="38"/>
      <c r="H24" s="38"/>
      <c r="AY24" s="20"/>
    </row>
    <row r="25" spans="1:51" s="21" customFormat="1" ht="12.75" customHeight="1" hidden="1">
      <c r="A25" s="56">
        <v>7</v>
      </c>
      <c r="B25" s="14">
        <f>IF('MAT-CM1'!B12&lt;&gt;"",'MAT-CM1'!B12,"")</f>
      </c>
      <c r="C25" s="38"/>
      <c r="D25" s="38"/>
      <c r="E25" s="38"/>
      <c r="F25" s="38"/>
      <c r="G25" s="38"/>
      <c r="H25" s="38"/>
      <c r="AY25" s="20"/>
    </row>
    <row r="26" spans="1:51" s="21" customFormat="1" ht="12.75" customHeight="1" hidden="1">
      <c r="A26" s="56">
        <v>8</v>
      </c>
      <c r="B26" s="14">
        <f>IF('MAT-CM1'!B13&lt;&gt;"",'MAT-CM1'!B13,"")</f>
      </c>
      <c r="C26" s="38"/>
      <c r="D26" s="38"/>
      <c r="E26" s="38"/>
      <c r="F26" s="38"/>
      <c r="G26" s="38"/>
      <c r="H26" s="38"/>
      <c r="AY26" s="20"/>
    </row>
    <row r="27" spans="1:51" s="21" customFormat="1" ht="12.75" customHeight="1" hidden="1">
      <c r="A27" s="56">
        <v>9</v>
      </c>
      <c r="B27" s="14">
        <f>IF('MAT-CM1'!B14&lt;&gt;"",'MAT-CM1'!B14,"")</f>
      </c>
      <c r="C27" s="38"/>
      <c r="D27" s="38"/>
      <c r="E27" s="38"/>
      <c r="F27" s="38"/>
      <c r="G27" s="38"/>
      <c r="H27" s="38"/>
      <c r="AY27" s="20"/>
    </row>
    <row r="28" spans="1:51" s="21" customFormat="1" ht="12.75" customHeight="1" hidden="1">
      <c r="A28" s="56">
        <v>10</v>
      </c>
      <c r="B28" s="14">
        <f>IF('MAT-CM1'!B15&lt;&gt;"",'MAT-CM1'!B15,"")</f>
      </c>
      <c r="C28" s="38"/>
      <c r="D28" s="38"/>
      <c r="E28" s="38"/>
      <c r="F28" s="38"/>
      <c r="G28" s="38"/>
      <c r="H28" s="38"/>
      <c r="AY28" s="20"/>
    </row>
    <row r="29" spans="1:51" s="21" customFormat="1" ht="12.75" customHeight="1" hidden="1">
      <c r="A29" s="56">
        <v>11</v>
      </c>
      <c r="B29" s="14">
        <f>IF('MAT-CM1'!B16&lt;&gt;"",'MAT-CM1'!B16,"")</f>
      </c>
      <c r="C29" s="38"/>
      <c r="D29" s="38"/>
      <c r="E29" s="38"/>
      <c r="F29" s="38"/>
      <c r="G29" s="38"/>
      <c r="H29" s="38"/>
      <c r="AY29" s="20"/>
    </row>
    <row r="30" spans="1:51" s="21" customFormat="1" ht="12.75" customHeight="1" hidden="1">
      <c r="A30" s="56">
        <v>12</v>
      </c>
      <c r="B30" s="14">
        <f>IF('MAT-CM1'!B17&lt;&gt;"",'MAT-CM1'!B17,"")</f>
      </c>
      <c r="C30" s="38"/>
      <c r="D30" s="38"/>
      <c r="E30" s="38"/>
      <c r="F30" s="38"/>
      <c r="G30" s="38"/>
      <c r="H30" s="38"/>
      <c r="AY30" s="20"/>
    </row>
    <row r="31" spans="1:51" s="21" customFormat="1" ht="12.75" customHeight="1" hidden="1">
      <c r="A31" s="56">
        <v>13</v>
      </c>
      <c r="B31" s="14">
        <f>IF('MAT-CM1'!B18&lt;&gt;"",'MAT-CM1'!B18,"")</f>
      </c>
      <c r="C31" s="38"/>
      <c r="D31" s="38"/>
      <c r="E31" s="38"/>
      <c r="F31" s="38"/>
      <c r="G31" s="38"/>
      <c r="H31" s="38"/>
      <c r="AY31" s="20"/>
    </row>
    <row r="32" spans="1:51" s="21" customFormat="1" ht="12.75" customHeight="1" hidden="1">
      <c r="A32" s="56">
        <v>14</v>
      </c>
      <c r="B32" s="14">
        <f>IF('MAT-CM1'!B19&lt;&gt;"",'MAT-CM1'!B19,"")</f>
      </c>
      <c r="C32" s="38"/>
      <c r="D32" s="38"/>
      <c r="E32" s="38"/>
      <c r="F32" s="38"/>
      <c r="G32" s="38"/>
      <c r="H32" s="38"/>
      <c r="AY32" s="20"/>
    </row>
    <row r="33" spans="1:51" s="21" customFormat="1" ht="12.75" customHeight="1" hidden="1">
      <c r="A33" s="56">
        <v>15</v>
      </c>
      <c r="B33" s="14">
        <f>IF('MAT-CM1'!B20&lt;&gt;"",'MAT-CM1'!B20,"")</f>
      </c>
      <c r="C33" s="38"/>
      <c r="D33" s="38"/>
      <c r="E33" s="38"/>
      <c r="F33" s="38"/>
      <c r="G33" s="38"/>
      <c r="H33" s="38"/>
      <c r="AY33" s="20"/>
    </row>
    <row r="34" spans="1:51" s="21" customFormat="1" ht="12.75" customHeight="1" hidden="1">
      <c r="A34" s="56">
        <v>16</v>
      </c>
      <c r="B34" s="14">
        <f>IF('MAT-CM1'!B21&lt;&gt;"",'MAT-CM1'!B21,"")</f>
      </c>
      <c r="C34" s="38"/>
      <c r="D34" s="38"/>
      <c r="E34" s="38"/>
      <c r="F34" s="38"/>
      <c r="G34" s="38"/>
      <c r="H34" s="38"/>
      <c r="AY34" s="20"/>
    </row>
    <row r="35" spans="1:51" s="21" customFormat="1" ht="12.75" customHeight="1" hidden="1">
      <c r="A35" s="56">
        <v>17</v>
      </c>
      <c r="B35" s="14">
        <f>IF('MAT-CM1'!B22&lt;&gt;"",'MAT-CM1'!B22,"")</f>
      </c>
      <c r="C35" s="38"/>
      <c r="D35" s="38"/>
      <c r="E35" s="38"/>
      <c r="F35" s="38"/>
      <c r="G35" s="38"/>
      <c r="H35" s="38"/>
      <c r="AY35" s="20"/>
    </row>
    <row r="36" spans="1:51" s="21" customFormat="1" ht="12.75" customHeight="1" hidden="1">
      <c r="A36" s="56">
        <v>18</v>
      </c>
      <c r="B36" s="14">
        <f>IF('MAT-CM1'!B23&lt;&gt;"",'MAT-CM1'!B23,"")</f>
      </c>
      <c r="C36" s="38"/>
      <c r="D36" s="38"/>
      <c r="E36" s="38"/>
      <c r="F36" s="38"/>
      <c r="G36" s="38"/>
      <c r="H36" s="38"/>
      <c r="AY36" s="20"/>
    </row>
    <row r="37" spans="1:51" s="21" customFormat="1" ht="12.75" customHeight="1" hidden="1">
      <c r="A37" s="56">
        <v>19</v>
      </c>
      <c r="B37" s="14">
        <f>IF('MAT-CM1'!B24&lt;&gt;"",'MAT-CM1'!B24,"")</f>
      </c>
      <c r="C37" s="38"/>
      <c r="D37" s="38"/>
      <c r="E37" s="38"/>
      <c r="F37" s="38"/>
      <c r="G37" s="38"/>
      <c r="H37" s="38"/>
      <c r="AY37" s="20"/>
    </row>
    <row r="38" spans="1:51" s="21" customFormat="1" ht="12.75" customHeight="1" hidden="1">
      <c r="A38" s="56">
        <v>20</v>
      </c>
      <c r="B38" s="14">
        <f>IF('MAT-CM1'!B25&lt;&gt;"",'MAT-CM1'!B25,"")</f>
      </c>
      <c r="C38" s="38"/>
      <c r="D38" s="38"/>
      <c r="E38" s="38"/>
      <c r="F38" s="38"/>
      <c r="G38" s="38"/>
      <c r="H38" s="38"/>
      <c r="AY38" s="20"/>
    </row>
    <row r="39" spans="1:51" s="21" customFormat="1" ht="12.75" customHeight="1" hidden="1">
      <c r="A39" s="56">
        <v>21</v>
      </c>
      <c r="B39" s="14">
        <f>IF('MAT-CM1'!B26&lt;&gt;"",'MAT-CM1'!B26,"")</f>
      </c>
      <c r="C39" s="38"/>
      <c r="D39" s="38"/>
      <c r="E39" s="38"/>
      <c r="F39" s="38"/>
      <c r="G39" s="38"/>
      <c r="H39" s="38"/>
      <c r="AY39" s="20"/>
    </row>
    <row r="40" spans="1:51" s="21" customFormat="1" ht="12.75" customHeight="1" hidden="1">
      <c r="A40" s="56">
        <v>22</v>
      </c>
      <c r="B40" s="14">
        <f>IF('MAT-CM1'!B27&lt;&gt;"",'MAT-CM1'!B27,"")</f>
      </c>
      <c r="C40" s="38"/>
      <c r="D40" s="38"/>
      <c r="E40" s="38"/>
      <c r="F40" s="38"/>
      <c r="G40" s="38"/>
      <c r="H40" s="38"/>
      <c r="AY40" s="20"/>
    </row>
    <row r="41" spans="1:51" s="21" customFormat="1" ht="12.75" customHeight="1" hidden="1">
      <c r="A41" s="56">
        <v>23</v>
      </c>
      <c r="B41" s="14">
        <f>IF('MAT-CM1'!B28&lt;&gt;"",'MAT-CM1'!B28,"")</f>
      </c>
      <c r="C41" s="38"/>
      <c r="D41" s="38"/>
      <c r="E41" s="38"/>
      <c r="F41" s="38"/>
      <c r="G41" s="38"/>
      <c r="H41" s="38"/>
      <c r="AY41" s="20"/>
    </row>
    <row r="42" spans="1:51" s="21" customFormat="1" ht="12.75" customHeight="1" hidden="1">
      <c r="A42" s="56">
        <v>24</v>
      </c>
      <c r="B42" s="14">
        <f>IF('MAT-CM1'!B29&lt;&gt;"",'MAT-CM1'!B29,"")</f>
      </c>
      <c r="C42" s="38"/>
      <c r="D42" s="38"/>
      <c r="E42" s="38"/>
      <c r="F42" s="38"/>
      <c r="G42" s="38"/>
      <c r="H42" s="38"/>
      <c r="AY42" s="20"/>
    </row>
    <row r="43" spans="1:51" s="21" customFormat="1" ht="12.75" customHeight="1" hidden="1">
      <c r="A43" s="56">
        <v>25</v>
      </c>
      <c r="B43" s="14">
        <f>IF('MAT-CM1'!B30&lt;&gt;"",'MAT-CM1'!B30,"")</f>
      </c>
      <c r="C43" s="38"/>
      <c r="D43" s="38"/>
      <c r="E43" s="38"/>
      <c r="F43" s="38"/>
      <c r="G43" s="38"/>
      <c r="H43" s="38"/>
      <c r="AY43" s="20"/>
    </row>
    <row r="44" spans="1:51" s="21" customFormat="1" ht="12.75" customHeight="1" hidden="1">
      <c r="A44" s="56">
        <v>26</v>
      </c>
      <c r="B44" s="14">
        <f>IF('MAT-CM1'!B31&lt;&gt;"",'MAT-CM1'!B31,"")</f>
      </c>
      <c r="C44" s="38"/>
      <c r="D44" s="38"/>
      <c r="E44" s="38"/>
      <c r="F44" s="38"/>
      <c r="G44" s="38"/>
      <c r="H44" s="38"/>
      <c r="AY44" s="20"/>
    </row>
    <row r="45" spans="1:51" s="21" customFormat="1" ht="12.75" customHeight="1" hidden="1">
      <c r="A45" s="56">
        <v>27</v>
      </c>
      <c r="B45" s="14">
        <f>IF('MAT-CM1'!B32&lt;&gt;"",'MAT-CM1'!B32,"")</f>
      </c>
      <c r="C45" s="38"/>
      <c r="D45" s="38"/>
      <c r="E45" s="38"/>
      <c r="F45" s="38"/>
      <c r="G45" s="38"/>
      <c r="H45" s="38"/>
      <c r="AY45" s="20"/>
    </row>
    <row r="46" spans="1:51" s="21" customFormat="1" ht="12.75" customHeight="1" hidden="1">
      <c r="A46" s="56">
        <v>28</v>
      </c>
      <c r="B46" s="14">
        <f>IF('MAT-CM1'!B33&lt;&gt;"",'MAT-CM1'!B33,"")</f>
      </c>
      <c r="C46" s="38"/>
      <c r="D46" s="38"/>
      <c r="E46" s="38"/>
      <c r="F46" s="38"/>
      <c r="G46" s="38"/>
      <c r="H46" s="38"/>
      <c r="AY46" s="20"/>
    </row>
    <row r="47" spans="1:51" s="21" customFormat="1" ht="12.75" customHeight="1" hidden="1">
      <c r="A47" s="56">
        <v>29</v>
      </c>
      <c r="B47" s="14">
        <f>IF('MAT-CM1'!B34&lt;&gt;"",'MAT-CM1'!B34,"")</f>
      </c>
      <c r="C47" s="38"/>
      <c r="D47" s="59"/>
      <c r="E47" s="60"/>
      <c r="F47" s="60"/>
      <c r="G47" s="60"/>
      <c r="H47" s="60"/>
      <c r="I47" s="60"/>
      <c r="J47" s="60"/>
      <c r="K47" s="60"/>
      <c r="L47" s="60"/>
      <c r="M47" s="60"/>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Y47" s="20"/>
    </row>
    <row r="48" spans="1:51" s="21" customFormat="1" ht="12.75" customHeight="1" hidden="1">
      <c r="A48" s="56">
        <v>30</v>
      </c>
      <c r="B48" s="14">
        <f>IF('MAT-CM1'!B35&lt;&gt;"",'MAT-CM1'!B35,"")</f>
      </c>
      <c r="C48" s="38"/>
      <c r="D48" s="59"/>
      <c r="E48" s="61"/>
      <c r="F48" s="61"/>
      <c r="G48" s="61"/>
      <c r="H48" s="61"/>
      <c r="I48" s="61"/>
      <c r="J48" s="61"/>
      <c r="K48" s="61"/>
      <c r="L48" s="61"/>
      <c r="M48" s="6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Y48" s="20"/>
    </row>
    <row r="49" spans="2:51" ht="12.75" customHeight="1" hidden="1">
      <c r="B49" s="57"/>
      <c r="C49" s="58"/>
      <c r="D49" s="59"/>
      <c r="E49" s="61"/>
      <c r="F49" s="61"/>
      <c r="G49" s="61"/>
      <c r="H49" s="61"/>
      <c r="I49" s="61"/>
      <c r="J49" s="61"/>
      <c r="K49" s="61"/>
      <c r="L49" s="61"/>
      <c r="M49" s="61"/>
      <c r="AY49" s="5"/>
    </row>
    <row r="50" spans="2:51" ht="12.75" customHeight="1" hidden="1">
      <c r="B50" s="138" t="s">
        <v>58</v>
      </c>
      <c r="C50" s="139">
        <f>'MAT-CM1'!$AU$2</f>
        <v>0.6</v>
      </c>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134"/>
      <c r="AS50" s="134"/>
      <c r="AT50" s="134"/>
      <c r="AU50" s="134"/>
      <c r="AV50" s="134"/>
      <c r="AW50" s="134"/>
      <c r="AX50" s="134"/>
      <c r="AY50" s="5"/>
    </row>
    <row r="51" spans="1:51" ht="12.75" customHeight="1">
      <c r="A51" s="135"/>
      <c r="B51" s="136"/>
      <c r="C51" s="137"/>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134"/>
      <c r="AS51" s="134"/>
      <c r="AT51" s="134"/>
      <c r="AU51" s="134"/>
      <c r="AV51" s="134"/>
      <c r="AW51" s="134"/>
      <c r="AX51" s="134"/>
      <c r="AY51" s="5"/>
    </row>
    <row r="52" spans="1:51"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362"/>
      <c r="AU52" s="362"/>
      <c r="AV52" s="5"/>
      <c r="AW52" s="5"/>
      <c r="AX52" s="5"/>
      <c r="AY52" s="5"/>
    </row>
    <row r="53" spans="1:51" ht="12.75">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362"/>
      <c r="AU53" s="362"/>
      <c r="AV53" s="5"/>
      <c r="AW53" s="5"/>
      <c r="AX53" s="5"/>
      <c r="AY53" s="5"/>
    </row>
    <row r="54" spans="1:51" ht="12.75">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362"/>
      <c r="AU54" s="362"/>
      <c r="AV54" s="5"/>
      <c r="AW54" s="5"/>
      <c r="AX54" s="5"/>
      <c r="AY54" s="5"/>
    </row>
    <row r="55" spans="1:51" ht="12.75">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362"/>
      <c r="AU55" s="362"/>
      <c r="AV55" s="5"/>
      <c r="AW55" s="5"/>
      <c r="AX55" s="5"/>
      <c r="AY55" s="5"/>
    </row>
    <row r="56" spans="1:51" ht="12.75">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339"/>
      <c r="AU56" s="339"/>
      <c r="AV56" s="5"/>
      <c r="AW56" s="5"/>
      <c r="AX56" s="5"/>
      <c r="AY56" s="5"/>
    </row>
    <row r="57" spans="1:51" ht="12.75">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339"/>
      <c r="AU57" s="339"/>
      <c r="AV57" s="5"/>
      <c r="AW57" s="5"/>
      <c r="AX57" s="5"/>
      <c r="AY57" s="5"/>
    </row>
    <row r="58" spans="1:51" ht="12.75">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row>
    <row r="59" spans="1:51" ht="12.75">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row>
    <row r="60" spans="1:51" ht="12.75">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row>
    <row r="61" spans="1:51" ht="12.75">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row>
    <row r="62" spans="1:51" ht="12.75">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row>
    <row r="63" spans="1:51" ht="12.75">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row>
    <row r="64" spans="1:51" ht="12.75">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row>
    <row r="65" spans="1:51" ht="12.75">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row>
    <row r="66" spans="1:51" ht="12.75">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row>
    <row r="67" spans="1:51" ht="12.75">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row>
    <row r="68" spans="1:51" ht="12.75">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row>
    <row r="69" spans="1:51" ht="12.75">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row>
    <row r="70" spans="1:51" ht="12.75">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row>
    <row r="71" spans="1:51" ht="12.75">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row>
    <row r="72" spans="1:51" ht="12.75">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row>
    <row r="73" spans="1:51" ht="12.75">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44:46" ht="12.75">
      <c r="AR74" s="62"/>
      <c r="AS74" s="62"/>
      <c r="AT74" s="62"/>
    </row>
    <row r="76" spans="44:46" ht="12.75">
      <c r="AR76" s="63" t="s">
        <v>23</v>
      </c>
      <c r="AS76" s="63" t="s">
        <v>24</v>
      </c>
      <c r="AT76" s="63" t="s">
        <v>25</v>
      </c>
    </row>
    <row r="77" spans="44:46" ht="12.75">
      <c r="AR77" s="64" t="e">
        <f>D9</f>
        <v>#N/A</v>
      </c>
      <c r="AS77" s="64">
        <f>N9</f>
        <v>0</v>
      </c>
      <c r="AT77" s="64" t="e">
        <f>AM9</f>
        <v>#N/A</v>
      </c>
    </row>
    <row r="78" spans="44:46" ht="12.75">
      <c r="AR78" s="64">
        <f>D14</f>
        <v>0</v>
      </c>
      <c r="AS78" s="64">
        <f>N14</f>
        <v>0</v>
      </c>
      <c r="AT78" s="65">
        <f>AM14</f>
        <v>0</v>
      </c>
    </row>
    <row r="79" spans="44:46" ht="12.75">
      <c r="AR79" s="62"/>
      <c r="AS79" s="62"/>
      <c r="AT79" s="62"/>
    </row>
    <row r="80" spans="44:46" ht="12.75">
      <c r="AR80" s="62"/>
      <c r="AS80" s="62"/>
      <c r="AT80" s="62"/>
    </row>
    <row r="81" spans="44:46" ht="12.75">
      <c r="AR81" s="62"/>
      <c r="AS81" s="62"/>
      <c r="AT81" s="62"/>
    </row>
  </sheetData>
  <sheetProtection sheet="1"/>
  <mergeCells count="64">
    <mergeCell ref="N15:Y15"/>
    <mergeCell ref="AM15:AQ15"/>
    <mergeCell ref="AR15:AS16"/>
    <mergeCell ref="AS12:AS13"/>
    <mergeCell ref="AT12:AT13"/>
    <mergeCell ref="AT56:AU57"/>
    <mergeCell ref="D16:AQ16"/>
    <mergeCell ref="AR17:AS17"/>
    <mergeCell ref="AT17:AU17"/>
    <mergeCell ref="AT52:AU55"/>
    <mergeCell ref="AT15:AU16"/>
    <mergeCell ref="D15:M15"/>
    <mergeCell ref="AX12:AX13"/>
    <mergeCell ref="A12:B17"/>
    <mergeCell ref="C12:C14"/>
    <mergeCell ref="D12:M12"/>
    <mergeCell ref="N12:Y12"/>
    <mergeCell ref="AM12:AQ12"/>
    <mergeCell ref="AR12:AR13"/>
    <mergeCell ref="D14:M14"/>
    <mergeCell ref="N14:Y14"/>
    <mergeCell ref="AM14:AQ14"/>
    <mergeCell ref="AW6:AW7"/>
    <mergeCell ref="AR9:AS10"/>
    <mergeCell ref="AT9:AU10"/>
    <mergeCell ref="AU12:AU13"/>
    <mergeCell ref="AV12:AV13"/>
    <mergeCell ref="AW12:AW13"/>
    <mergeCell ref="AT6:AT7"/>
    <mergeCell ref="AU6:AU7"/>
    <mergeCell ref="AR11:AS11"/>
    <mergeCell ref="AT11:AU11"/>
    <mergeCell ref="D11:AQ11"/>
    <mergeCell ref="AV6:AV7"/>
    <mergeCell ref="AR6:AR7"/>
    <mergeCell ref="AS6:AS7"/>
    <mergeCell ref="AC9:AL9"/>
    <mergeCell ref="A9:C9"/>
    <mergeCell ref="A10:C10"/>
    <mergeCell ref="A1:AQ1"/>
    <mergeCell ref="AM2:AQ2"/>
    <mergeCell ref="AM3:AQ3"/>
    <mergeCell ref="D2:J2"/>
    <mergeCell ref="AM6:AQ6"/>
    <mergeCell ref="K3:AG3"/>
    <mergeCell ref="D9:R9"/>
    <mergeCell ref="S9:AB9"/>
    <mergeCell ref="A11:C11"/>
    <mergeCell ref="A2:C8"/>
    <mergeCell ref="D4:J5"/>
    <mergeCell ref="K2:AG2"/>
    <mergeCell ref="D3:J3"/>
    <mergeCell ref="AH4:AQ5"/>
    <mergeCell ref="K4:AG5"/>
    <mergeCell ref="D10:R10"/>
    <mergeCell ref="S10:AB10"/>
    <mergeCell ref="AC10:AL10"/>
    <mergeCell ref="AH2:AL2"/>
    <mergeCell ref="AH3:AL3"/>
    <mergeCell ref="AM9:AQ9"/>
    <mergeCell ref="AM10:AQ10"/>
    <mergeCell ref="D6:R6"/>
    <mergeCell ref="S6:AB6"/>
    <mergeCell ref="AC6:AL6"/>
  </mergeCells>
  <conditionalFormatting sqref="D8:AQ8">
    <cfRule type="cellIs" priority="9" dxfId="36" operator="equal" stopIfTrue="1">
      <formula>A</formula>
    </cfRule>
    <cfRule type="cellIs" priority="10" dxfId="21" operator="equal" stopIfTrue="1">
      <formula>1</formula>
    </cfRule>
    <cfRule type="cellIs" priority="11" dxfId="20" operator="equal" stopIfTrue="1">
      <formula>0</formula>
    </cfRule>
  </conditionalFormatting>
  <conditionalFormatting sqref="AU8 AU14">
    <cfRule type="cellIs" priority="12" dxfId="21" operator="equal" stopIfTrue="1">
      <formula>"RAS"</formula>
    </cfRule>
    <cfRule type="cellIs" priority="13" dxfId="20" operator="equal" stopIfTrue="1">
      <formula>"Difficulté"</formula>
    </cfRule>
  </conditionalFormatting>
  <conditionalFormatting sqref="D15:AQ15 D10:M10 AC10:AK10 AM10:AQ10">
    <cfRule type="cellIs" priority="14" dxfId="12" operator="equal" stopIfTrue="1">
      <formula>"RAS"</formula>
    </cfRule>
    <cfRule type="cellIs" priority="15" dxfId="11" operator="equal" stopIfTrue="1">
      <formula>"Difficulté"</formula>
    </cfRule>
  </conditionalFormatting>
  <conditionalFormatting sqref="D16:AQ16 D11:AQ11">
    <cfRule type="cellIs" priority="16" dxfId="17" operator="equal" stopIfTrue="1">
      <formula>"OUI"</formula>
    </cfRule>
  </conditionalFormatting>
  <conditionalFormatting sqref="S9 AM9:AQ9 D9:M9 AC9">
    <cfRule type="cellIs" priority="17" dxfId="16" operator="lessThan" stopIfTrue="1">
      <formula>$C$50</formula>
    </cfRule>
    <cfRule type="cellIs" priority="18" dxfId="15" operator="greaterThanOrEqual" stopIfTrue="1">
      <formula>$C$50</formula>
    </cfRule>
  </conditionalFormatting>
  <conditionalFormatting sqref="AT11:AU11 AT17:AU17 AT56:AU57">
    <cfRule type="cellIs" priority="21" dxfId="14" operator="lessThan" stopIfTrue="1">
      <formula>0</formula>
    </cfRule>
  </conditionalFormatting>
  <conditionalFormatting sqref="D9:M9 S9 AM9:AQ9 AC9">
    <cfRule type="cellIs" priority="8" dxfId="13" operator="equal" stopIfTrue="1">
      <formula>"Abs"</formula>
    </cfRule>
  </conditionalFormatting>
  <conditionalFormatting sqref="S10:Z10">
    <cfRule type="cellIs" priority="4" dxfId="12" operator="equal" stopIfTrue="1">
      <formula>"RAS"</formula>
    </cfRule>
    <cfRule type="cellIs" priority="5" dxfId="11" operator="equal" stopIfTrue="1">
      <formula>"Difficulté"</formula>
    </cfRule>
  </conditionalFormatting>
  <conditionalFormatting sqref="D11:AQ11">
    <cfRule type="cellIs" priority="3" dxfId="10" operator="equal" stopIfTrue="1">
      <formula>"Non"</formula>
    </cfRule>
  </conditionalFormatting>
  <dataValidations count="2">
    <dataValidation errorStyle="warning" type="list" allowBlank="1" showErrorMessage="1" errorTitle="Attention" error="Ce nom ne fait pas partie de la liste" sqref="K4">
      <formula1>$B$19:$B$48</formula1>
      <formula2>0</formula2>
    </dataValidation>
    <dataValidation errorStyle="warning" allowBlank="1" showErrorMessage="1" errorTitle="Attention" error="Ce nom ne fait pas partie de la liste" sqref="D4:J5"/>
  </dataValidations>
  <printOptions/>
  <pageMargins left="0.39375" right="0.5902777777777778" top="0.39375" bottom="0.39375" header="0.5118055555555556" footer="0.5118055555555556"/>
  <pageSetup horizontalDpi="300" verticalDpi="300" orientation="landscape" paperSize="9" r:id="rId4"/>
  <rowBreaks count="1" manualBreakCount="1">
    <brk id="51" max="255" man="1"/>
  </rowBreaks>
  <drawing r:id="rId3"/>
  <legacyDrawing r:id="rId2"/>
</worksheet>
</file>

<file path=xl/worksheets/sheet5.xml><?xml version="1.0" encoding="utf-8"?>
<worksheet xmlns="http://schemas.openxmlformats.org/spreadsheetml/2006/main" xmlns:r="http://schemas.openxmlformats.org/officeDocument/2006/relationships">
  <dimension ref="A1:AE219"/>
  <sheetViews>
    <sheetView showGridLines="0" zoomScaleSheetLayoutView="100" zoomScalePageLayoutView="0" workbookViewId="0" topLeftCell="B1">
      <selection activeCell="I1" sqref="I1"/>
    </sheetView>
  </sheetViews>
  <sheetFormatPr defaultColWidth="11.421875" defaultRowHeight="12.75"/>
  <cols>
    <col min="1" max="1" width="0" style="66" hidden="1" customWidth="1"/>
    <col min="2" max="2" width="3.140625" style="66" customWidth="1"/>
    <col min="3" max="3" width="21.28125" style="66" customWidth="1"/>
    <col min="4" max="4" width="26.7109375" style="66" customWidth="1"/>
    <col min="5" max="5" width="32.8515625" style="66" customWidth="1"/>
    <col min="6" max="6" width="4.57421875" style="67" customWidth="1"/>
    <col min="7" max="7" width="5.7109375" style="162" hidden="1" customWidth="1"/>
    <col min="8" max="8" width="9.28125" style="66" customWidth="1"/>
    <col min="9" max="16384" width="11.421875" style="66" customWidth="1"/>
  </cols>
  <sheetData>
    <row r="1" spans="1:8" ht="21" customHeight="1">
      <c r="A1" s="380" t="s">
        <v>231</v>
      </c>
      <c r="B1" s="380"/>
      <c r="C1" s="380"/>
      <c r="D1" s="380"/>
      <c r="E1" s="380"/>
      <c r="F1" s="380"/>
      <c r="G1" s="380"/>
      <c r="H1" s="380"/>
    </row>
    <row r="2" spans="1:8" ht="18" customHeight="1">
      <c r="A2" s="114"/>
      <c r="B2" s="381" t="s">
        <v>1</v>
      </c>
      <c r="C2" s="381"/>
      <c r="D2" s="382">
        <f>IF('MAT-CM1'!K2&lt;&gt;"",'MAT-CM1'!K2,"")</f>
      </c>
      <c r="E2" s="382"/>
      <c r="F2" s="382"/>
      <c r="G2" s="382"/>
      <c r="H2" s="382"/>
    </row>
    <row r="3" spans="1:8" ht="18" customHeight="1">
      <c r="A3" s="114"/>
      <c r="B3" s="383" t="s">
        <v>5</v>
      </c>
      <c r="C3" s="383"/>
      <c r="D3" s="384" t="str">
        <f>IF('MAT-CM1'!AM3&lt;&gt;"",'MAT-CM1'!AM3,"")</f>
        <v>CM1</v>
      </c>
      <c r="E3" s="384"/>
      <c r="F3" s="384"/>
      <c r="G3" s="384"/>
      <c r="H3" s="385"/>
    </row>
    <row r="4" spans="1:8" ht="18" customHeight="1">
      <c r="A4" s="114"/>
      <c r="B4" s="400" t="s">
        <v>43</v>
      </c>
      <c r="C4" s="400"/>
      <c r="D4" s="401" t="s">
        <v>222</v>
      </c>
      <c r="E4" s="401"/>
      <c r="F4" s="401"/>
      <c r="G4" s="154"/>
      <c r="H4" s="123"/>
    </row>
    <row r="5" spans="1:8" ht="26.25" customHeight="1">
      <c r="A5" s="115"/>
      <c r="B5" s="402" t="s">
        <v>55</v>
      </c>
      <c r="C5" s="403"/>
      <c r="D5" s="116" t="s">
        <v>51</v>
      </c>
      <c r="E5" s="116" t="s">
        <v>256</v>
      </c>
      <c r="F5" s="117" t="s">
        <v>44</v>
      </c>
      <c r="G5" s="122" t="s">
        <v>45</v>
      </c>
      <c r="H5" s="124" t="s">
        <v>46</v>
      </c>
    </row>
    <row r="6" spans="1:10" s="69" customFormat="1" ht="35.25" customHeight="1">
      <c r="A6" s="404"/>
      <c r="B6" s="375" t="s">
        <v>89</v>
      </c>
      <c r="C6" s="169" t="s">
        <v>103</v>
      </c>
      <c r="D6" s="168" t="s">
        <v>104</v>
      </c>
      <c r="E6" s="172" t="s">
        <v>216</v>
      </c>
      <c r="F6" s="145" t="s">
        <v>76</v>
      </c>
      <c r="G6" s="155" t="e">
        <f ca="1">OFFSET('MAT-CM1'!D$6,$C$56,0)</f>
        <v>#N/A</v>
      </c>
      <c r="H6" s="146" t="e">
        <f>IF(G6=1,"Acquis",IF(G6="A","Absence","En cours"))</f>
        <v>#N/A</v>
      </c>
      <c r="I6" s="68"/>
      <c r="J6" s="68"/>
    </row>
    <row r="7" spans="1:10" ht="24" customHeight="1">
      <c r="A7" s="404"/>
      <c r="B7" s="376"/>
      <c r="C7" s="363" t="s">
        <v>217</v>
      </c>
      <c r="D7" s="365" t="s">
        <v>191</v>
      </c>
      <c r="E7" s="365" t="s">
        <v>218</v>
      </c>
      <c r="F7" s="145" t="s">
        <v>77</v>
      </c>
      <c r="G7" s="155" t="e">
        <f ca="1">OFFSET('MAT-CM1'!E$6,$C$56,0)</f>
        <v>#N/A</v>
      </c>
      <c r="H7" s="146" t="e">
        <f aca="true" t="shared" si="0" ref="H7:H14">IF(G7=1,"Acquis",IF(G7="A","Absence","En cours"))</f>
        <v>#N/A</v>
      </c>
      <c r="I7" s="70"/>
      <c r="J7" s="70"/>
    </row>
    <row r="8" spans="1:8" ht="24" customHeight="1">
      <c r="A8" s="404"/>
      <c r="B8" s="376"/>
      <c r="C8" s="364"/>
      <c r="D8" s="364"/>
      <c r="E8" s="364"/>
      <c r="F8" s="145" t="s">
        <v>78</v>
      </c>
      <c r="G8" s="155" t="e">
        <f ca="1">OFFSET('MAT-CM1'!F$6,$C$56,0)</f>
        <v>#N/A</v>
      </c>
      <c r="H8" s="146" t="e">
        <f t="shared" si="0"/>
        <v>#N/A</v>
      </c>
    </row>
    <row r="9" spans="1:10" ht="42" customHeight="1">
      <c r="A9" s="404"/>
      <c r="B9" s="376"/>
      <c r="C9" s="363" t="s">
        <v>192</v>
      </c>
      <c r="D9" s="365" t="s">
        <v>193</v>
      </c>
      <c r="E9" s="365" t="s">
        <v>194</v>
      </c>
      <c r="F9" s="145" t="s">
        <v>79</v>
      </c>
      <c r="G9" s="155" t="e">
        <f ca="1">OFFSET('MAT-CM1'!G$6,$C$56,0)</f>
        <v>#N/A</v>
      </c>
      <c r="H9" s="146" t="e">
        <f t="shared" si="0"/>
        <v>#N/A</v>
      </c>
      <c r="I9" s="70"/>
      <c r="J9" s="70"/>
    </row>
    <row r="10" spans="1:10" ht="42" customHeight="1">
      <c r="A10" s="404"/>
      <c r="B10" s="376"/>
      <c r="C10" s="364"/>
      <c r="D10" s="364"/>
      <c r="E10" s="364"/>
      <c r="F10" s="145" t="s">
        <v>80</v>
      </c>
      <c r="G10" s="155" t="e">
        <f ca="1">OFFSET('MAT-CM1'!H$6,$C$56,0)</f>
        <v>#N/A</v>
      </c>
      <c r="H10" s="146" t="e">
        <f t="shared" si="0"/>
        <v>#N/A</v>
      </c>
      <c r="I10" s="70"/>
      <c r="J10" s="70"/>
    </row>
    <row r="11" spans="1:10" ht="42" customHeight="1">
      <c r="A11" s="404"/>
      <c r="B11" s="376"/>
      <c r="C11" s="364"/>
      <c r="D11" s="364"/>
      <c r="E11" s="364"/>
      <c r="F11" s="145" t="s">
        <v>81</v>
      </c>
      <c r="G11" s="155" t="e">
        <f ca="1">OFFSET('MAT-CM1'!I$6,$C$56,0)</f>
        <v>#N/A</v>
      </c>
      <c r="H11" s="146" t="e">
        <f t="shared" si="0"/>
        <v>#N/A</v>
      </c>
      <c r="I11" s="70"/>
      <c r="J11" s="70"/>
    </row>
    <row r="12" spans="1:10" s="69" customFormat="1" ht="34.5" customHeight="1">
      <c r="A12" s="404"/>
      <c r="B12" s="376"/>
      <c r="C12" s="169" t="s">
        <v>105</v>
      </c>
      <c r="D12" s="168" t="s">
        <v>106</v>
      </c>
      <c r="E12" s="168" t="s">
        <v>195</v>
      </c>
      <c r="F12" s="145" t="s">
        <v>82</v>
      </c>
      <c r="G12" s="155" t="e">
        <f ca="1">OFFSET('MAT-CM1'!J$6,$C$56,0)</f>
        <v>#N/A</v>
      </c>
      <c r="H12" s="146" t="e">
        <f t="shared" si="0"/>
        <v>#N/A</v>
      </c>
      <c r="I12" s="68"/>
      <c r="J12" s="68"/>
    </row>
    <row r="13" spans="1:10" ht="48" customHeight="1">
      <c r="A13" s="404"/>
      <c r="B13" s="376"/>
      <c r="C13" s="169" t="s">
        <v>107</v>
      </c>
      <c r="D13" s="168" t="s">
        <v>108</v>
      </c>
      <c r="E13" s="172" t="s">
        <v>219</v>
      </c>
      <c r="F13" s="145" t="s">
        <v>83</v>
      </c>
      <c r="G13" s="155" t="e">
        <f ca="1">OFFSET('MAT-CM1'!K$6,$C$56,0)</f>
        <v>#N/A</v>
      </c>
      <c r="H13" s="146" t="e">
        <f t="shared" si="0"/>
        <v>#N/A</v>
      </c>
      <c r="I13" s="70"/>
      <c r="J13" s="70"/>
    </row>
    <row r="14" spans="1:8" ht="24.75" customHeight="1">
      <c r="A14" s="404"/>
      <c r="B14" s="376"/>
      <c r="C14" s="169" t="s">
        <v>109</v>
      </c>
      <c r="D14" s="168" t="s">
        <v>108</v>
      </c>
      <c r="E14" s="168" t="s">
        <v>196</v>
      </c>
      <c r="F14" s="145" t="s">
        <v>84</v>
      </c>
      <c r="G14" s="155" t="e">
        <f ca="1">OFFSET('MAT-CM1'!L$6,$C$56,0)</f>
        <v>#N/A</v>
      </c>
      <c r="H14" s="146" t="e">
        <f t="shared" si="0"/>
        <v>#N/A</v>
      </c>
    </row>
    <row r="15" spans="1:10" ht="12" customHeight="1">
      <c r="A15" s="404"/>
      <c r="B15" s="376"/>
      <c r="C15" s="363" t="s">
        <v>110</v>
      </c>
      <c r="D15" s="365" t="s">
        <v>111</v>
      </c>
      <c r="E15" s="363" t="s">
        <v>198</v>
      </c>
      <c r="F15" s="145" t="s">
        <v>85</v>
      </c>
      <c r="G15" s="155" t="e">
        <f ca="1">OFFSET('MAT-CM1'!M$6,$C$56,0)</f>
        <v>#N/A</v>
      </c>
      <c r="H15" s="146" t="e">
        <f aca="true" t="shared" si="1" ref="H15:H20">IF(G15=1,"Acquis",IF(G15="A","Absence","En cours"))</f>
        <v>#N/A</v>
      </c>
      <c r="I15" s="70"/>
      <c r="J15" s="70"/>
    </row>
    <row r="16" spans="1:10" ht="12" customHeight="1">
      <c r="A16" s="144"/>
      <c r="B16" s="377"/>
      <c r="C16" s="364"/>
      <c r="D16" s="364"/>
      <c r="E16" s="364"/>
      <c r="F16" s="145" t="s">
        <v>86</v>
      </c>
      <c r="G16" s="155" t="e">
        <f ca="1">OFFSET('MAT-CM1'!N$6,$C$56,0)</f>
        <v>#N/A</v>
      </c>
      <c r="H16" s="146" t="e">
        <f t="shared" si="1"/>
        <v>#N/A</v>
      </c>
      <c r="I16" s="70"/>
      <c r="J16" s="70"/>
    </row>
    <row r="17" spans="1:10" ht="12" customHeight="1">
      <c r="A17" s="144"/>
      <c r="B17" s="377"/>
      <c r="C17" s="364"/>
      <c r="D17" s="364"/>
      <c r="E17" s="364"/>
      <c r="F17" s="145" t="s">
        <v>87</v>
      </c>
      <c r="G17" s="155" t="e">
        <f ca="1">OFFSET('MAT-CM1'!O$6,$C$56,0)</f>
        <v>#N/A</v>
      </c>
      <c r="H17" s="146" t="e">
        <f t="shared" si="1"/>
        <v>#N/A</v>
      </c>
      <c r="I17" s="70"/>
      <c r="J17" s="70"/>
    </row>
    <row r="18" spans="1:10" ht="12" customHeight="1">
      <c r="A18" s="144"/>
      <c r="B18" s="377"/>
      <c r="C18" s="364"/>
      <c r="D18" s="364"/>
      <c r="E18" s="364"/>
      <c r="F18" s="145" t="s">
        <v>88</v>
      </c>
      <c r="G18" s="173" t="e">
        <f ca="1">OFFSET('MAT-CM1'!P$6,$C$56,0)</f>
        <v>#N/A</v>
      </c>
      <c r="H18" s="146" t="e">
        <f t="shared" si="1"/>
        <v>#N/A</v>
      </c>
      <c r="I18" s="70"/>
      <c r="J18" s="70"/>
    </row>
    <row r="19" spans="1:10" ht="17.25" customHeight="1">
      <c r="A19" s="144"/>
      <c r="B19" s="377"/>
      <c r="C19" s="363" t="s">
        <v>112</v>
      </c>
      <c r="D19" s="365" t="s">
        <v>113</v>
      </c>
      <c r="E19" s="363" t="s">
        <v>197</v>
      </c>
      <c r="F19" s="145" t="s">
        <v>184</v>
      </c>
      <c r="G19" s="146" t="e">
        <f ca="1">OFFSET('MAT-CM1'!Q$6,$C$56,0)</f>
        <v>#N/A</v>
      </c>
      <c r="H19" s="146" t="e">
        <f t="shared" si="1"/>
        <v>#N/A</v>
      </c>
      <c r="I19" s="70"/>
      <c r="J19" s="70"/>
    </row>
    <row r="20" spans="1:10" ht="17.25" customHeight="1">
      <c r="A20" s="144"/>
      <c r="B20" s="378"/>
      <c r="C20" s="364"/>
      <c r="D20" s="364"/>
      <c r="E20" s="364"/>
      <c r="F20" s="145" t="s">
        <v>185</v>
      </c>
      <c r="G20" s="146" t="e">
        <f ca="1">OFFSET('MAT-CM1'!R$6,$C$56,0)</f>
        <v>#N/A</v>
      </c>
      <c r="H20" s="146" t="e">
        <f t="shared" si="1"/>
        <v>#N/A</v>
      </c>
      <c r="I20" s="70"/>
      <c r="J20" s="70"/>
    </row>
    <row r="21" spans="1:10" s="72" customFormat="1" ht="12" customHeight="1">
      <c r="A21" s="118"/>
      <c r="B21" s="369"/>
      <c r="C21" s="370"/>
      <c r="D21" s="371" t="s">
        <v>213</v>
      </c>
      <c r="E21" s="371"/>
      <c r="F21" s="147">
        <f>COUNTIF(G6:G20,1)</f>
        <v>0</v>
      </c>
      <c r="G21" s="174"/>
      <c r="H21" s="148" t="s">
        <v>47</v>
      </c>
      <c r="I21" s="71"/>
      <c r="J21" s="71"/>
    </row>
    <row r="22" spans="1:10" ht="13.5" customHeight="1">
      <c r="A22" s="399"/>
      <c r="B22" s="372" t="s">
        <v>90</v>
      </c>
      <c r="C22" s="363" t="s">
        <v>114</v>
      </c>
      <c r="D22" s="365" t="s">
        <v>115</v>
      </c>
      <c r="E22" s="365" t="s">
        <v>220</v>
      </c>
      <c r="F22" s="149" t="s">
        <v>93</v>
      </c>
      <c r="G22" s="157" t="e">
        <f ca="1">OFFSET('MAT-CM1'!S$6,$C$56,0)</f>
        <v>#N/A</v>
      </c>
      <c r="H22" s="146" t="e">
        <f>IF(G22=1,"Acquis",IF(G22="A","Absence","En cours"))</f>
        <v>#N/A</v>
      </c>
      <c r="I22" s="70"/>
      <c r="J22" s="70"/>
    </row>
    <row r="23" spans="1:10" s="69" customFormat="1" ht="13.5" customHeight="1">
      <c r="A23" s="399"/>
      <c r="B23" s="373"/>
      <c r="C23" s="364"/>
      <c r="D23" s="364"/>
      <c r="E23" s="364"/>
      <c r="F23" s="149" t="s">
        <v>94</v>
      </c>
      <c r="G23" s="157" t="e">
        <f ca="1">OFFSET('MAT-CM1'!T$6,$C$56,0)</f>
        <v>#N/A</v>
      </c>
      <c r="H23" s="146" t="e">
        <f aca="true" t="shared" si="2" ref="H23:H31">IF(G23=1,"Acquis",IF(G23="A","Absence","En cours"))</f>
        <v>#N/A</v>
      </c>
      <c r="I23" s="68"/>
      <c r="J23" s="68"/>
    </row>
    <row r="24" spans="1:10" ht="13.5" customHeight="1">
      <c r="A24" s="399"/>
      <c r="B24" s="373"/>
      <c r="C24" s="364"/>
      <c r="D24" s="364"/>
      <c r="E24" s="364"/>
      <c r="F24" s="149" t="s">
        <v>95</v>
      </c>
      <c r="G24" s="157" t="e">
        <f ca="1">OFFSET('MAT-CM1'!U$6,$C$56,0)</f>
        <v>#N/A</v>
      </c>
      <c r="H24" s="146" t="e">
        <f t="shared" si="2"/>
        <v>#N/A</v>
      </c>
      <c r="I24" s="70"/>
      <c r="J24" s="70"/>
    </row>
    <row r="25" spans="1:8" ht="13.5" customHeight="1">
      <c r="A25" s="399"/>
      <c r="B25" s="373"/>
      <c r="C25" s="364"/>
      <c r="D25" s="364"/>
      <c r="E25" s="364"/>
      <c r="F25" s="149" t="s">
        <v>96</v>
      </c>
      <c r="G25" s="157" t="e">
        <f ca="1">OFFSET('MAT-CM1'!V$6,$C$56,0)</f>
        <v>#N/A</v>
      </c>
      <c r="H25" s="146" t="e">
        <f t="shared" si="2"/>
        <v>#N/A</v>
      </c>
    </row>
    <row r="26" spans="1:8" ht="13.5" customHeight="1">
      <c r="A26" s="399"/>
      <c r="B26" s="373"/>
      <c r="C26" s="364"/>
      <c r="D26" s="364"/>
      <c r="E26" s="364"/>
      <c r="F26" s="149" t="s">
        <v>97</v>
      </c>
      <c r="G26" s="157" t="e">
        <f ca="1">OFFSET('MAT-CM1'!W$6,$C$56,0)</f>
        <v>#N/A</v>
      </c>
      <c r="H26" s="146" t="e">
        <f t="shared" si="2"/>
        <v>#N/A</v>
      </c>
    </row>
    <row r="27" spans="1:8" ht="23.25" customHeight="1">
      <c r="A27" s="399"/>
      <c r="B27" s="373"/>
      <c r="C27" s="363" t="s">
        <v>199</v>
      </c>
      <c r="D27" s="365" t="s">
        <v>116</v>
      </c>
      <c r="E27" s="365" t="s">
        <v>200</v>
      </c>
      <c r="F27" s="149" t="s">
        <v>53</v>
      </c>
      <c r="G27" s="157" t="e">
        <f ca="1">OFFSET('MAT-CM1'!X$6,$C$56,0)</f>
        <v>#N/A</v>
      </c>
      <c r="H27" s="146" t="e">
        <f t="shared" si="2"/>
        <v>#N/A</v>
      </c>
    </row>
    <row r="28" spans="1:8" ht="23.25" customHeight="1">
      <c r="A28" s="399"/>
      <c r="B28" s="374"/>
      <c r="C28" s="364"/>
      <c r="D28" s="364"/>
      <c r="E28" s="364"/>
      <c r="F28" s="149" t="s">
        <v>175</v>
      </c>
      <c r="G28" s="157" t="e">
        <f ca="1">OFFSET('MAT-CM1'!Y$6,$C$56,0)</f>
        <v>#N/A</v>
      </c>
      <c r="H28" s="146" t="e">
        <f t="shared" si="2"/>
        <v>#N/A</v>
      </c>
    </row>
    <row r="29" spans="1:8" ht="23.25" customHeight="1">
      <c r="A29" s="399"/>
      <c r="B29" s="374"/>
      <c r="C29" s="364"/>
      <c r="D29" s="364"/>
      <c r="E29" s="364"/>
      <c r="F29" s="149" t="s">
        <v>176</v>
      </c>
      <c r="G29" s="157" t="e">
        <f ca="1">OFFSET('MAT-CM1'!Z$6,$C$56,0)</f>
        <v>#N/A</v>
      </c>
      <c r="H29" s="146" t="e">
        <f t="shared" si="2"/>
        <v>#N/A</v>
      </c>
    </row>
    <row r="30" spans="1:8" ht="17.25" customHeight="1">
      <c r="A30" s="399"/>
      <c r="B30" s="374"/>
      <c r="C30" s="363" t="s">
        <v>201</v>
      </c>
      <c r="D30" s="365" t="s">
        <v>202</v>
      </c>
      <c r="E30" s="363" t="s">
        <v>203</v>
      </c>
      <c r="F30" s="149" t="s">
        <v>177</v>
      </c>
      <c r="G30" s="157" t="e">
        <f ca="1">OFFSET('MAT-CM1'!AA$6,$C$56,0)</f>
        <v>#N/A</v>
      </c>
      <c r="H30" s="146" t="e">
        <f t="shared" si="2"/>
        <v>#N/A</v>
      </c>
    </row>
    <row r="31" spans="1:8" ht="17.25" customHeight="1">
      <c r="A31" s="399"/>
      <c r="B31" s="374"/>
      <c r="C31" s="379"/>
      <c r="D31" s="379"/>
      <c r="E31" s="379"/>
      <c r="F31" s="186" t="s">
        <v>178</v>
      </c>
      <c r="G31" s="176" t="e">
        <f ca="1">OFFSET('MAT-CM1'!AB$6,$C$56,0)</f>
        <v>#N/A</v>
      </c>
      <c r="H31" s="177" t="e">
        <f t="shared" si="2"/>
        <v>#N/A</v>
      </c>
    </row>
    <row r="32" spans="1:8" ht="12" customHeight="1">
      <c r="A32" s="399"/>
      <c r="B32" s="388"/>
      <c r="C32" s="388"/>
      <c r="D32" s="389" t="s">
        <v>214</v>
      </c>
      <c r="E32" s="389"/>
      <c r="F32" s="181">
        <f>COUNTIF(G22:G31,1)</f>
        <v>0</v>
      </c>
      <c r="G32" s="182"/>
      <c r="H32" s="148" t="s">
        <v>47</v>
      </c>
    </row>
    <row r="33" spans="1:8" s="185" customFormat="1" ht="93" customHeight="1">
      <c r="A33" s="170"/>
      <c r="B33" s="183"/>
      <c r="C33" s="183"/>
      <c r="D33" s="184"/>
      <c r="E33" s="184"/>
      <c r="F33" s="192"/>
      <c r="G33" s="193"/>
      <c r="H33" s="194"/>
    </row>
    <row r="34" spans="1:8" s="185" customFormat="1" ht="18" customHeight="1">
      <c r="A34" s="170"/>
      <c r="B34" s="183"/>
      <c r="C34" s="183"/>
      <c r="D34" s="184"/>
      <c r="E34" s="184"/>
      <c r="F34" s="192"/>
      <c r="G34" s="193"/>
      <c r="H34" s="194"/>
    </row>
    <row r="35" spans="1:8" s="185" customFormat="1" ht="18" customHeight="1">
      <c r="A35" s="170"/>
      <c r="B35" s="405" t="s">
        <v>254</v>
      </c>
      <c r="C35" s="406"/>
      <c r="D35" s="406"/>
      <c r="E35" s="406"/>
      <c r="F35" s="406"/>
      <c r="G35" s="406"/>
      <c r="H35" s="406"/>
    </row>
    <row r="36" spans="1:8" ht="18" customHeight="1">
      <c r="A36" s="171"/>
      <c r="B36" s="187"/>
      <c r="C36" s="188" t="s">
        <v>212</v>
      </c>
      <c r="D36" s="407">
        <f>D4</f>
      </c>
      <c r="E36" s="408"/>
      <c r="F36" s="409"/>
      <c r="G36" s="189"/>
      <c r="H36" s="190"/>
    </row>
    <row r="37" spans="1:8" ht="12" customHeight="1">
      <c r="A37" s="395"/>
      <c r="B37" s="392" t="s">
        <v>91</v>
      </c>
      <c r="C37" s="363" t="s">
        <v>204</v>
      </c>
      <c r="D37" s="365" t="s">
        <v>211</v>
      </c>
      <c r="E37" s="365" t="s">
        <v>210</v>
      </c>
      <c r="F37" s="151" t="s">
        <v>98</v>
      </c>
      <c r="G37" s="157" t="e">
        <f ca="1">OFFSET('MAT-CM1'!AC$6,$C$56,0)</f>
        <v>#N/A</v>
      </c>
      <c r="H37" s="146" t="e">
        <f aca="true" t="shared" si="3" ref="H37:H46">IF(G37=1,"Acquis",IF(G37="A","Absence","En cours"))</f>
        <v>#N/A</v>
      </c>
    </row>
    <row r="38" spans="1:8" ht="12" customHeight="1">
      <c r="A38" s="395"/>
      <c r="B38" s="393"/>
      <c r="C38" s="391"/>
      <c r="D38" s="391"/>
      <c r="E38" s="391"/>
      <c r="F38" s="151" t="s">
        <v>99</v>
      </c>
      <c r="G38" s="157" t="e">
        <f ca="1">OFFSET('MAT-CM1'!AD$6,$C$56,0)</f>
        <v>#N/A</v>
      </c>
      <c r="H38" s="146" t="e">
        <f t="shared" si="3"/>
        <v>#N/A</v>
      </c>
    </row>
    <row r="39" spans="1:8" ht="12" customHeight="1">
      <c r="A39" s="395"/>
      <c r="B39" s="393"/>
      <c r="C39" s="391"/>
      <c r="D39" s="391"/>
      <c r="E39" s="391"/>
      <c r="F39" s="151" t="s">
        <v>100</v>
      </c>
      <c r="G39" s="157" t="e">
        <f ca="1">OFFSET('MAT-CM1'!AE$6,$C$56,0)</f>
        <v>#N/A</v>
      </c>
      <c r="H39" s="146" t="e">
        <f t="shared" si="3"/>
        <v>#N/A</v>
      </c>
    </row>
    <row r="40" spans="1:8" ht="12" customHeight="1">
      <c r="A40" s="395"/>
      <c r="B40" s="393"/>
      <c r="C40" s="391"/>
      <c r="D40" s="391"/>
      <c r="E40" s="391"/>
      <c r="F40" s="151" t="s">
        <v>101</v>
      </c>
      <c r="G40" s="157" t="e">
        <f ca="1">OFFSET('MAT-CM1'!AF$6,$C$56,0)</f>
        <v>#N/A</v>
      </c>
      <c r="H40" s="146" t="e">
        <f t="shared" si="3"/>
        <v>#N/A</v>
      </c>
    </row>
    <row r="41" spans="1:8" ht="12" customHeight="1">
      <c r="A41" s="395"/>
      <c r="B41" s="393"/>
      <c r="C41" s="391"/>
      <c r="D41" s="391"/>
      <c r="E41" s="391"/>
      <c r="F41" s="151" t="s">
        <v>102</v>
      </c>
      <c r="G41" s="157" t="e">
        <f ca="1">OFFSET('MAT-CM1'!AG$6,$C$56,0)</f>
        <v>#N/A</v>
      </c>
      <c r="H41" s="146" t="e">
        <f t="shared" si="3"/>
        <v>#N/A</v>
      </c>
    </row>
    <row r="42" spans="1:8" ht="15.75" customHeight="1">
      <c r="A42" s="395"/>
      <c r="B42" s="393"/>
      <c r="C42" s="363" t="s">
        <v>205</v>
      </c>
      <c r="D42" s="365" t="s">
        <v>206</v>
      </c>
      <c r="E42" s="365" t="s">
        <v>209</v>
      </c>
      <c r="F42" s="151" t="s">
        <v>179</v>
      </c>
      <c r="G42" s="157" t="e">
        <f ca="1">OFFSET('MAT-CM1'!AH$6,$C$56,0)</f>
        <v>#N/A</v>
      </c>
      <c r="H42" s="146" t="e">
        <f t="shared" si="3"/>
        <v>#N/A</v>
      </c>
    </row>
    <row r="43" spans="1:8" ht="15.75" customHeight="1">
      <c r="A43" s="395"/>
      <c r="B43" s="393"/>
      <c r="C43" s="367"/>
      <c r="D43" s="367"/>
      <c r="E43" s="367"/>
      <c r="F43" s="151" t="s">
        <v>180</v>
      </c>
      <c r="G43" s="157" t="e">
        <f ca="1">OFFSET('MAT-CM1'!AI$6,$C$56,0)</f>
        <v>#N/A</v>
      </c>
      <c r="H43" s="146" t="e">
        <f t="shared" si="3"/>
        <v>#N/A</v>
      </c>
    </row>
    <row r="44" spans="1:8" ht="15.75" customHeight="1">
      <c r="A44" s="395"/>
      <c r="B44" s="393"/>
      <c r="C44" s="367"/>
      <c r="D44" s="367"/>
      <c r="E44" s="367"/>
      <c r="F44" s="151" t="s">
        <v>181</v>
      </c>
      <c r="G44" s="157" t="e">
        <f ca="1">OFFSET('MAT-CM1'!AJ$6,$C$56,0)</f>
        <v>#N/A</v>
      </c>
      <c r="H44" s="146" t="e">
        <f t="shared" si="3"/>
        <v>#N/A</v>
      </c>
    </row>
    <row r="45" spans="1:8" ht="15.75" customHeight="1">
      <c r="A45" s="119"/>
      <c r="B45" s="393"/>
      <c r="C45" s="367"/>
      <c r="D45" s="367"/>
      <c r="E45" s="367"/>
      <c r="F45" s="151" t="s">
        <v>182</v>
      </c>
      <c r="G45" s="157" t="e">
        <f ca="1">OFFSET('MAT-CM1'!AK$6,$C$56,0)</f>
        <v>#N/A</v>
      </c>
      <c r="H45" s="146" t="e">
        <f t="shared" si="3"/>
        <v>#N/A</v>
      </c>
    </row>
    <row r="46" spans="1:8" ht="15.75" customHeight="1">
      <c r="A46" s="119"/>
      <c r="B46" s="394"/>
      <c r="C46" s="367"/>
      <c r="D46" s="367"/>
      <c r="E46" s="367"/>
      <c r="F46" s="151" t="s">
        <v>183</v>
      </c>
      <c r="G46" s="157" t="e">
        <f ca="1">OFFSET('MAT-CM1'!AL$6,$C$56,0)</f>
        <v>#N/A</v>
      </c>
      <c r="H46" s="146" t="e">
        <f t="shared" si="3"/>
        <v>#N/A</v>
      </c>
    </row>
    <row r="47" spans="1:8" s="72" customFormat="1" ht="12" customHeight="1">
      <c r="A47" s="175"/>
      <c r="B47" s="388"/>
      <c r="C47" s="388"/>
      <c r="D47" s="389" t="s">
        <v>215</v>
      </c>
      <c r="E47" s="389"/>
      <c r="F47" s="181">
        <f>COUNTIF(G37:G46,1)</f>
        <v>0</v>
      </c>
      <c r="G47" s="182"/>
      <c r="H47" s="148" t="s">
        <v>47</v>
      </c>
    </row>
    <row r="48" spans="1:8" s="72" customFormat="1" ht="18.75" customHeight="1">
      <c r="A48" s="120"/>
      <c r="B48" s="396" t="s">
        <v>92</v>
      </c>
      <c r="C48" s="366" t="s">
        <v>118</v>
      </c>
      <c r="D48" s="366" t="s">
        <v>119</v>
      </c>
      <c r="E48" s="368" t="s">
        <v>207</v>
      </c>
      <c r="F48" s="178" t="s">
        <v>186</v>
      </c>
      <c r="G48" s="179" t="e">
        <f ca="1">OFFSET('MAT-CM1'!AM$6,$C$56,0)</f>
        <v>#N/A</v>
      </c>
      <c r="H48" s="180" t="e">
        <f>IF(G48=1,"Acquis",IF(G48="A","Absence","En cours"))</f>
        <v>#N/A</v>
      </c>
    </row>
    <row r="49" spans="1:8" s="72" customFormat="1" ht="18.75" customHeight="1">
      <c r="A49" s="120"/>
      <c r="B49" s="397"/>
      <c r="C49" s="367"/>
      <c r="D49" s="367"/>
      <c r="E49" s="367"/>
      <c r="F49" s="149" t="s">
        <v>187</v>
      </c>
      <c r="G49" s="157" t="e">
        <f ca="1">OFFSET('MAT-CM1'!AN$6,$C$56,0)</f>
        <v>#N/A</v>
      </c>
      <c r="H49" s="146" t="e">
        <f>IF(G49=1,"Acquis",IF(G49="A","Absence","En cours"))</f>
        <v>#N/A</v>
      </c>
    </row>
    <row r="50" spans="1:8" s="72" customFormat="1" ht="12" customHeight="1">
      <c r="A50" s="120"/>
      <c r="B50" s="397"/>
      <c r="C50" s="363" t="s">
        <v>120</v>
      </c>
      <c r="D50" s="363" t="s">
        <v>121</v>
      </c>
      <c r="E50" s="365" t="s">
        <v>208</v>
      </c>
      <c r="F50" s="149" t="s">
        <v>188</v>
      </c>
      <c r="G50" s="157" t="e">
        <f ca="1">OFFSET('MAT-CM1'!AO$6,$C$56,0)</f>
        <v>#N/A</v>
      </c>
      <c r="H50" s="146" t="e">
        <f>IF(G50=1,"Acquis",IF(G50="A","Absence","En cours"))</f>
        <v>#N/A</v>
      </c>
    </row>
    <row r="51" spans="1:8" s="72" customFormat="1" ht="12" customHeight="1">
      <c r="A51" s="120"/>
      <c r="B51" s="397"/>
      <c r="C51" s="367"/>
      <c r="D51" s="367"/>
      <c r="E51" s="367"/>
      <c r="F51" s="149" t="s">
        <v>189</v>
      </c>
      <c r="G51" s="157" t="e">
        <f ca="1">OFFSET('MAT-CM1'!AP$6,$C$56,0)</f>
        <v>#N/A</v>
      </c>
      <c r="H51" s="146" t="e">
        <f>IF(G51=1,"Acquis",IF(G51="A","Absence","En cours"))</f>
        <v>#N/A</v>
      </c>
    </row>
    <row r="52" spans="1:8" s="72" customFormat="1" ht="12" customHeight="1">
      <c r="A52" s="120"/>
      <c r="B52" s="397"/>
      <c r="C52" s="367"/>
      <c r="D52" s="367"/>
      <c r="E52" s="367"/>
      <c r="F52" s="149" t="s">
        <v>190</v>
      </c>
      <c r="G52" s="157" t="e">
        <f ca="1">OFFSET('MAT-CM1'!AQ$6,$C$56,0)</f>
        <v>#N/A</v>
      </c>
      <c r="H52" s="146" t="e">
        <f>IF(G52=1,"Acquis",IF(G52="A","Absence","En cours"))</f>
        <v>#N/A</v>
      </c>
    </row>
    <row r="53" spans="1:8" s="72" customFormat="1" ht="12" customHeight="1">
      <c r="A53" s="120"/>
      <c r="B53" s="390"/>
      <c r="C53" s="390"/>
      <c r="D53" s="398" t="s">
        <v>117</v>
      </c>
      <c r="E53" s="398"/>
      <c r="F53" s="150">
        <f>COUNTIF(G48:G52,1)</f>
        <v>0</v>
      </c>
      <c r="G53" s="156"/>
      <c r="H53" s="148" t="s">
        <v>47</v>
      </c>
    </row>
    <row r="54" spans="1:8" s="72" customFormat="1" ht="12" customHeight="1">
      <c r="A54" s="121"/>
      <c r="B54" s="386"/>
      <c r="C54" s="386"/>
      <c r="D54" s="387" t="s">
        <v>255</v>
      </c>
      <c r="E54" s="387"/>
      <c r="F54" s="152">
        <f>F21+F32+F47+F53</f>
        <v>0</v>
      </c>
      <c r="G54" s="158"/>
      <c r="H54" s="153" t="s">
        <v>47</v>
      </c>
    </row>
    <row r="55" spans="1:8" s="75" customFormat="1" ht="52.5" customHeight="1">
      <c r="A55" s="73"/>
      <c r="B55" s="73"/>
      <c r="C55" s="73"/>
      <c r="D55" s="73"/>
      <c r="E55" s="73"/>
      <c r="F55" s="74"/>
      <c r="G55" s="159"/>
      <c r="H55" s="73"/>
    </row>
    <row r="56" spans="1:31" s="80" customFormat="1" ht="12.75" customHeight="1" hidden="1">
      <c r="A56" s="76"/>
      <c r="B56" s="77" t="s">
        <v>11</v>
      </c>
      <c r="C56" s="78" t="e">
        <f>MATCH(D4,'MAT-CM1'!B6:B40,0)-1</f>
        <v>#N/A</v>
      </c>
      <c r="D56" s="79"/>
      <c r="E56" s="79"/>
      <c r="G56" s="160"/>
      <c r="AE56" s="81"/>
    </row>
    <row r="57" spans="1:31" s="72" customFormat="1" ht="12.75" customHeight="1" hidden="1">
      <c r="A57" s="82">
        <v>1</v>
      </c>
      <c r="B57" s="83">
        <f>IF('MAT-CM1'!B6&lt;&gt;"",'MAT-CM1'!B6,"")</f>
      </c>
      <c r="C57" s="71"/>
      <c r="D57" s="71"/>
      <c r="E57" s="71"/>
      <c r="F57" s="71"/>
      <c r="G57" s="161"/>
      <c r="H57" s="71"/>
      <c r="AE57" s="81"/>
    </row>
    <row r="58" spans="1:31" s="72" customFormat="1" ht="12.75" customHeight="1" hidden="1">
      <c r="A58" s="82">
        <v>2</v>
      </c>
      <c r="B58" s="83">
        <f>IF('MAT-CM1'!B7&lt;&gt;"",'MAT-CM1'!B7,"")</f>
      </c>
      <c r="C58" s="71"/>
      <c r="D58" s="71"/>
      <c r="E58" s="71"/>
      <c r="F58" s="71"/>
      <c r="G58" s="161"/>
      <c r="H58" s="71"/>
      <c r="AE58" s="81"/>
    </row>
    <row r="59" spans="1:31" s="72" customFormat="1" ht="12.75" customHeight="1" hidden="1">
      <c r="A59" s="82">
        <v>3</v>
      </c>
      <c r="B59" s="83">
        <f>IF('MAT-CM1'!B8&lt;&gt;"",'MAT-CM1'!B8,"")</f>
      </c>
      <c r="C59" s="71"/>
      <c r="D59" s="71"/>
      <c r="E59" s="71"/>
      <c r="F59" s="71"/>
      <c r="G59" s="161"/>
      <c r="H59" s="71"/>
      <c r="AE59" s="81"/>
    </row>
    <row r="60" spans="1:31" s="72" customFormat="1" ht="12.75" customHeight="1" hidden="1">
      <c r="A60" s="82">
        <v>4</v>
      </c>
      <c r="B60" s="83">
        <f>IF('MAT-CM1'!B9&lt;&gt;"",'MAT-CM1'!B9,"")</f>
      </c>
      <c r="C60" s="71"/>
      <c r="D60" s="71"/>
      <c r="E60" s="71"/>
      <c r="F60" s="71"/>
      <c r="G60" s="161"/>
      <c r="H60" s="71"/>
      <c r="AE60" s="81"/>
    </row>
    <row r="61" spans="1:31" s="72" customFormat="1" ht="12.75" customHeight="1" hidden="1">
      <c r="A61" s="82">
        <v>5</v>
      </c>
      <c r="B61" s="83">
        <f>IF('MAT-CM1'!B10&lt;&gt;"",'MAT-CM1'!B10,"")</f>
      </c>
      <c r="C61" s="71"/>
      <c r="D61" s="71"/>
      <c r="E61" s="71"/>
      <c r="F61" s="71"/>
      <c r="G61" s="161"/>
      <c r="H61" s="71"/>
      <c r="AE61" s="81"/>
    </row>
    <row r="62" spans="1:31" s="72" customFormat="1" ht="12.75" customHeight="1" hidden="1">
      <c r="A62" s="82">
        <v>6</v>
      </c>
      <c r="B62" s="83">
        <f>IF('MAT-CM1'!B11&lt;&gt;"",'MAT-CM1'!B11,"")</f>
      </c>
      <c r="C62" s="71"/>
      <c r="D62" s="71"/>
      <c r="E62" s="71"/>
      <c r="F62" s="71"/>
      <c r="G62" s="161"/>
      <c r="H62" s="71"/>
      <c r="AE62" s="81"/>
    </row>
    <row r="63" spans="1:31" s="72" customFormat="1" ht="12.75" customHeight="1" hidden="1">
      <c r="A63" s="82">
        <v>7</v>
      </c>
      <c r="B63" s="83">
        <f>IF('MAT-CM1'!B12&lt;&gt;"",'MAT-CM1'!B12,"")</f>
      </c>
      <c r="C63" s="71"/>
      <c r="D63" s="71"/>
      <c r="E63" s="71"/>
      <c r="F63" s="71"/>
      <c r="G63" s="161"/>
      <c r="H63" s="71"/>
      <c r="AE63" s="81"/>
    </row>
    <row r="64" spans="1:31" s="72" customFormat="1" ht="12.75" customHeight="1" hidden="1">
      <c r="A64" s="82">
        <v>8</v>
      </c>
      <c r="B64" s="83">
        <f>IF('MAT-CM1'!B13&lt;&gt;"",'MAT-CM1'!B13,"")</f>
      </c>
      <c r="C64" s="71"/>
      <c r="D64" s="71"/>
      <c r="E64" s="71"/>
      <c r="F64" s="71"/>
      <c r="G64" s="161"/>
      <c r="H64" s="71"/>
      <c r="AE64" s="81"/>
    </row>
    <row r="65" spans="1:31" s="72" customFormat="1" ht="12.75" customHeight="1" hidden="1">
      <c r="A65" s="82">
        <v>9</v>
      </c>
      <c r="B65" s="83">
        <f>IF('MAT-CM1'!B14&lt;&gt;"",'MAT-CM1'!B14,"")</f>
      </c>
      <c r="C65" s="71"/>
      <c r="D65" s="71"/>
      <c r="E65" s="71"/>
      <c r="F65" s="71"/>
      <c r="G65" s="161"/>
      <c r="H65" s="71"/>
      <c r="AE65" s="81"/>
    </row>
    <row r="66" spans="1:31" s="72" customFormat="1" ht="12.75" customHeight="1" hidden="1">
      <c r="A66" s="82">
        <v>10</v>
      </c>
      <c r="B66" s="83">
        <f>IF('MAT-CM1'!B15&lt;&gt;"",'MAT-CM1'!B15,"")</f>
      </c>
      <c r="C66" s="71"/>
      <c r="D66" s="71"/>
      <c r="E66" s="71"/>
      <c r="F66" s="71"/>
      <c r="G66" s="161"/>
      <c r="H66" s="71"/>
      <c r="AE66" s="81"/>
    </row>
    <row r="67" spans="1:31" s="72" customFormat="1" ht="12.75" customHeight="1" hidden="1">
      <c r="A67" s="82">
        <v>11</v>
      </c>
      <c r="B67" s="83">
        <f>IF('MAT-CM1'!B16&lt;&gt;"",'MAT-CM1'!B16,"")</f>
      </c>
      <c r="C67" s="71"/>
      <c r="D67" s="71"/>
      <c r="E67" s="71"/>
      <c r="F67" s="71"/>
      <c r="G67" s="161"/>
      <c r="H67" s="71"/>
      <c r="AE67" s="81"/>
    </row>
    <row r="68" spans="1:31" s="72" customFormat="1" ht="12.75" customHeight="1" hidden="1">
      <c r="A68" s="82">
        <v>12</v>
      </c>
      <c r="B68" s="83">
        <f>IF('MAT-CM1'!B17&lt;&gt;"",'MAT-CM1'!B17,"")</f>
      </c>
      <c r="C68" s="71"/>
      <c r="D68" s="71"/>
      <c r="E68" s="71"/>
      <c r="F68" s="71"/>
      <c r="G68" s="161"/>
      <c r="H68" s="71"/>
      <c r="AE68" s="81"/>
    </row>
    <row r="69" spans="1:31" s="72" customFormat="1" ht="12.75" customHeight="1" hidden="1">
      <c r="A69" s="82">
        <v>13</v>
      </c>
      <c r="B69" s="83">
        <f>IF('MAT-CM1'!B18&lt;&gt;"",'MAT-CM1'!B18,"")</f>
      </c>
      <c r="C69" s="71"/>
      <c r="D69" s="71"/>
      <c r="E69" s="71"/>
      <c r="F69" s="71"/>
      <c r="G69" s="161"/>
      <c r="H69" s="71"/>
      <c r="AE69" s="81"/>
    </row>
    <row r="70" spans="1:31" s="72" customFormat="1" ht="12.75" customHeight="1" hidden="1">
      <c r="A70" s="82">
        <v>14</v>
      </c>
      <c r="B70" s="83">
        <f>IF('MAT-CM1'!B19&lt;&gt;"",'MAT-CM1'!B19,"")</f>
      </c>
      <c r="C70" s="71"/>
      <c r="D70" s="71"/>
      <c r="E70" s="71"/>
      <c r="F70" s="71"/>
      <c r="G70" s="161"/>
      <c r="H70" s="71"/>
      <c r="AE70" s="81"/>
    </row>
    <row r="71" spans="1:31" s="72" customFormat="1" ht="12.75" customHeight="1" hidden="1">
      <c r="A71" s="82">
        <v>15</v>
      </c>
      <c r="B71" s="83">
        <f>IF('MAT-CM1'!B20&lt;&gt;"",'MAT-CM1'!B20,"")</f>
      </c>
      <c r="C71" s="71"/>
      <c r="D71" s="71"/>
      <c r="E71" s="71"/>
      <c r="F71" s="71"/>
      <c r="G71" s="161"/>
      <c r="H71" s="71"/>
      <c r="AE71" s="81"/>
    </row>
    <row r="72" spans="1:31" s="72" customFormat="1" ht="12.75" customHeight="1" hidden="1">
      <c r="A72" s="82">
        <v>16</v>
      </c>
      <c r="B72" s="83">
        <f>IF('MAT-CM1'!B21&lt;&gt;"",'MAT-CM1'!B21,"")</f>
      </c>
      <c r="C72" s="71"/>
      <c r="D72" s="71"/>
      <c r="E72" s="71"/>
      <c r="F72" s="71"/>
      <c r="G72" s="161"/>
      <c r="H72" s="71"/>
      <c r="AE72" s="81"/>
    </row>
    <row r="73" spans="1:31" s="72" customFormat="1" ht="12.75" customHeight="1" hidden="1">
      <c r="A73" s="82">
        <v>17</v>
      </c>
      <c r="B73" s="83">
        <f>IF('MAT-CM1'!B22&lt;&gt;"",'MAT-CM1'!B22,"")</f>
      </c>
      <c r="C73" s="71"/>
      <c r="D73" s="71"/>
      <c r="E73" s="71"/>
      <c r="F73" s="71"/>
      <c r="G73" s="161"/>
      <c r="H73" s="71"/>
      <c r="AE73" s="81"/>
    </row>
    <row r="74" spans="1:31" s="72" customFormat="1" ht="12.75" customHeight="1" hidden="1">
      <c r="A74" s="82">
        <v>18</v>
      </c>
      <c r="B74" s="83">
        <f>IF('MAT-CM1'!B23&lt;&gt;"",'MAT-CM1'!B23,"")</f>
      </c>
      <c r="C74" s="71"/>
      <c r="D74" s="71"/>
      <c r="E74" s="71"/>
      <c r="F74" s="71"/>
      <c r="G74" s="161"/>
      <c r="H74" s="71"/>
      <c r="AE74" s="81"/>
    </row>
    <row r="75" spans="1:31" s="72" customFormat="1" ht="12.75" customHeight="1" hidden="1">
      <c r="A75" s="82">
        <v>19</v>
      </c>
      <c r="B75" s="83">
        <f>IF('MAT-CM1'!B24&lt;&gt;"",'MAT-CM1'!B24,"")</f>
      </c>
      <c r="C75" s="71"/>
      <c r="D75" s="71"/>
      <c r="E75" s="71"/>
      <c r="F75" s="71"/>
      <c r="G75" s="161"/>
      <c r="H75" s="71"/>
      <c r="AE75" s="81"/>
    </row>
    <row r="76" spans="1:31" s="72" customFormat="1" ht="12.75" customHeight="1" hidden="1">
      <c r="A76" s="82">
        <v>20</v>
      </c>
      <c r="B76" s="83">
        <f>IF('MAT-CM1'!B25&lt;&gt;"",'MAT-CM1'!B25,"")</f>
      </c>
      <c r="C76" s="71"/>
      <c r="D76" s="71"/>
      <c r="E76" s="71"/>
      <c r="F76" s="71"/>
      <c r="G76" s="161"/>
      <c r="H76" s="71"/>
      <c r="AE76" s="81"/>
    </row>
    <row r="77" spans="1:31" s="72" customFormat="1" ht="12.75" customHeight="1" hidden="1">
      <c r="A77" s="82">
        <v>21</v>
      </c>
      <c r="B77" s="83">
        <f>IF('MAT-CM1'!B26&lt;&gt;"",'MAT-CM1'!B26,"")</f>
      </c>
      <c r="C77" s="71"/>
      <c r="D77" s="71"/>
      <c r="E77" s="71"/>
      <c r="F77" s="71"/>
      <c r="G77" s="161"/>
      <c r="H77" s="71"/>
      <c r="AE77" s="81"/>
    </row>
    <row r="78" spans="1:31" s="72" customFormat="1" ht="12.75" customHeight="1" hidden="1">
      <c r="A78" s="82">
        <v>22</v>
      </c>
      <c r="B78" s="83">
        <f>IF('MAT-CM1'!B27&lt;&gt;"",'MAT-CM1'!B27,"")</f>
      </c>
      <c r="C78" s="71"/>
      <c r="D78" s="71"/>
      <c r="E78" s="71"/>
      <c r="F78" s="71"/>
      <c r="G78" s="161"/>
      <c r="H78" s="71"/>
      <c r="AE78" s="81"/>
    </row>
    <row r="79" spans="1:31" s="72" customFormat="1" ht="12.75" customHeight="1" hidden="1">
      <c r="A79" s="82">
        <v>23</v>
      </c>
      <c r="B79" s="83">
        <f>IF('MAT-CM1'!B28&lt;&gt;"",'MAT-CM1'!B28,"")</f>
      </c>
      <c r="C79" s="71"/>
      <c r="D79" s="71"/>
      <c r="E79" s="71"/>
      <c r="F79" s="71"/>
      <c r="G79" s="161"/>
      <c r="H79" s="71"/>
      <c r="AE79" s="81"/>
    </row>
    <row r="80" spans="1:31" s="72" customFormat="1" ht="12.75" customHeight="1" hidden="1">
      <c r="A80" s="82">
        <v>24</v>
      </c>
      <c r="B80" s="83">
        <f>IF('MAT-CM1'!B29&lt;&gt;"",'MAT-CM1'!B29,"")</f>
      </c>
      <c r="C80" s="71"/>
      <c r="D80" s="71"/>
      <c r="E80" s="71"/>
      <c r="F80" s="71"/>
      <c r="G80" s="161"/>
      <c r="H80" s="71"/>
      <c r="AE80" s="81"/>
    </row>
    <row r="81" spans="1:31" s="72" customFormat="1" ht="12.75" customHeight="1" hidden="1">
      <c r="A81" s="82">
        <v>25</v>
      </c>
      <c r="B81" s="83">
        <f>IF('MAT-CM1'!B30&lt;&gt;"",'MAT-CM1'!B30,"")</f>
      </c>
      <c r="C81" s="71"/>
      <c r="D81" s="71"/>
      <c r="E81" s="71"/>
      <c r="F81" s="71"/>
      <c r="G81" s="161"/>
      <c r="H81" s="71"/>
      <c r="AE81" s="81"/>
    </row>
    <row r="82" spans="1:31" s="72" customFormat="1" ht="12.75" customHeight="1" hidden="1">
      <c r="A82" s="82">
        <v>26</v>
      </c>
      <c r="B82" s="83">
        <f>IF('MAT-CM1'!B31&lt;&gt;"",'MAT-CM1'!B31,"")</f>
      </c>
      <c r="C82" s="71"/>
      <c r="D82" s="71"/>
      <c r="E82" s="71"/>
      <c r="F82" s="71"/>
      <c r="G82" s="161"/>
      <c r="H82" s="71"/>
      <c r="AE82" s="81"/>
    </row>
    <row r="83" spans="1:31" s="72" customFormat="1" ht="12.75" customHeight="1" hidden="1">
      <c r="A83" s="82">
        <v>27</v>
      </c>
      <c r="B83" s="83">
        <f>IF('MAT-CM1'!B32&lt;&gt;"",'MAT-CM1'!B32,"")</f>
      </c>
      <c r="C83" s="71"/>
      <c r="D83" s="71"/>
      <c r="E83" s="71"/>
      <c r="F83" s="71"/>
      <c r="G83" s="161"/>
      <c r="H83" s="71"/>
      <c r="AE83" s="81"/>
    </row>
    <row r="84" spans="1:31" s="72" customFormat="1" ht="12.75" customHeight="1" hidden="1">
      <c r="A84" s="82">
        <v>28</v>
      </c>
      <c r="B84" s="83">
        <f>IF('MAT-CM1'!B33&lt;&gt;"",'MAT-CM1'!B33,"")</f>
      </c>
      <c r="C84" s="71"/>
      <c r="D84" s="71"/>
      <c r="E84" s="71"/>
      <c r="F84" s="71"/>
      <c r="G84" s="161"/>
      <c r="H84" s="71"/>
      <c r="AE84" s="81"/>
    </row>
    <row r="85" spans="1:31" s="72" customFormat="1" ht="12.75" customHeight="1" hidden="1">
      <c r="A85" s="82">
        <v>29</v>
      </c>
      <c r="B85" s="83">
        <f>IF('MAT-CM1'!B34&lt;&gt;"",'MAT-CM1'!B34,"")</f>
      </c>
      <c r="C85" s="71"/>
      <c r="D85" s="71"/>
      <c r="E85" s="71"/>
      <c r="F85" s="71"/>
      <c r="G85" s="161"/>
      <c r="H85" s="71"/>
      <c r="AE85" s="81"/>
    </row>
    <row r="86" spans="1:31" s="72" customFormat="1" ht="12.75" customHeight="1" hidden="1">
      <c r="A86" s="82">
        <v>30</v>
      </c>
      <c r="B86" s="83">
        <f>IF('MAT-CM1'!B35&lt;&gt;"",'MAT-CM1'!B35,"")</f>
      </c>
      <c r="C86" s="71"/>
      <c r="D86" s="71"/>
      <c r="E86" s="71"/>
      <c r="F86" s="71"/>
      <c r="G86" s="161"/>
      <c r="H86" s="71"/>
      <c r="AE86" s="81"/>
    </row>
    <row r="87" spans="1:31" ht="12.75" hidden="1">
      <c r="A87" s="82">
        <v>31</v>
      </c>
      <c r="B87" s="83">
        <f>IF('MAT-CM1'!B36&lt;&gt;"",'MAT-CM1'!B36,"")</f>
      </c>
      <c r="F87" s="66"/>
      <c r="AE87" s="84"/>
    </row>
    <row r="88" spans="1:8" ht="12.75" hidden="1">
      <c r="A88" s="82">
        <v>32</v>
      </c>
      <c r="B88" s="83">
        <f>IF('MAT-CM1'!B37&lt;&gt;"",'MAT-CM1'!B37,"")</f>
      </c>
      <c r="C88" s="75"/>
      <c r="D88" s="75"/>
      <c r="E88" s="75"/>
      <c r="F88" s="85"/>
      <c r="G88" s="163"/>
      <c r="H88" s="75"/>
    </row>
    <row r="89" spans="1:8" ht="12.75" hidden="1">
      <c r="A89" s="82">
        <v>33</v>
      </c>
      <c r="B89" s="83">
        <f>IF('MAT-CM1'!B38&lt;&gt;"",'MAT-CM1'!B38,"")</f>
      </c>
      <c r="C89" s="75"/>
      <c r="D89" s="75"/>
      <c r="E89" s="75"/>
      <c r="F89" s="85"/>
      <c r="G89" s="163"/>
      <c r="H89" s="75"/>
    </row>
    <row r="90" spans="1:8" ht="12.75" hidden="1">
      <c r="A90" s="82">
        <v>34</v>
      </c>
      <c r="B90" s="83">
        <f>IF('MAT-CM1'!B39&lt;&gt;"",'MAT-CM1'!B39,"")</f>
      </c>
      <c r="C90" s="75"/>
      <c r="D90" s="75"/>
      <c r="E90" s="75"/>
      <c r="F90" s="85"/>
      <c r="G90" s="163"/>
      <c r="H90" s="75"/>
    </row>
    <row r="91" spans="1:8" ht="12.75" hidden="1">
      <c r="A91" s="82">
        <v>35</v>
      </c>
      <c r="B91" s="83">
        <f>IF('MAT-CM1'!B40&lt;&gt;"",'MAT-CM1'!B40,"")</f>
      </c>
      <c r="C91" s="75"/>
      <c r="D91" s="75"/>
      <c r="E91" s="75"/>
      <c r="F91" s="85"/>
      <c r="G91" s="163"/>
      <c r="H91" s="75"/>
    </row>
    <row r="92" spans="1:8" ht="12.75">
      <c r="A92" s="75"/>
      <c r="B92" s="75"/>
      <c r="C92" s="75"/>
      <c r="D92" s="75"/>
      <c r="E92" s="75"/>
      <c r="F92" s="85"/>
      <c r="G92" s="163"/>
      <c r="H92" s="75"/>
    </row>
    <row r="93" spans="1:8" ht="12.75">
      <c r="A93" s="75"/>
      <c r="B93" s="75"/>
      <c r="C93" s="75"/>
      <c r="D93" s="75"/>
      <c r="E93" s="75"/>
      <c r="F93" s="85"/>
      <c r="G93" s="163"/>
      <c r="H93" s="75"/>
    </row>
    <row r="94" spans="1:8" ht="12.75">
      <c r="A94" s="75"/>
      <c r="B94" s="75"/>
      <c r="C94" s="75"/>
      <c r="D94" s="75"/>
      <c r="E94" s="75"/>
      <c r="F94" s="85"/>
      <c r="G94" s="163"/>
      <c r="H94" s="75"/>
    </row>
    <row r="95" spans="1:8" ht="12.75">
      <c r="A95" s="75"/>
      <c r="B95" s="75"/>
      <c r="C95" s="75"/>
      <c r="D95" s="75"/>
      <c r="E95" s="75"/>
      <c r="F95" s="85"/>
      <c r="G95" s="163"/>
      <c r="H95" s="75"/>
    </row>
    <row r="96" spans="1:8" ht="12.75">
      <c r="A96" s="75"/>
      <c r="B96" s="75"/>
      <c r="C96" s="75"/>
      <c r="D96" s="75"/>
      <c r="E96" s="75"/>
      <c r="F96" s="85"/>
      <c r="G96" s="163"/>
      <c r="H96" s="75"/>
    </row>
    <row r="97" spans="1:8" ht="12.75">
      <c r="A97" s="75"/>
      <c r="B97" s="75"/>
      <c r="C97" s="75"/>
      <c r="D97" s="75"/>
      <c r="E97" s="75"/>
      <c r="F97" s="85"/>
      <c r="G97" s="163"/>
      <c r="H97" s="75"/>
    </row>
    <row r="98" spans="1:8" ht="12.75">
      <c r="A98" s="75"/>
      <c r="B98" s="75"/>
      <c r="C98" s="75"/>
      <c r="D98" s="75"/>
      <c r="E98" s="75"/>
      <c r="F98" s="85"/>
      <c r="G98" s="163"/>
      <c r="H98" s="75"/>
    </row>
    <row r="99" spans="1:8" ht="12.75">
      <c r="A99" s="75"/>
      <c r="B99" s="75"/>
      <c r="C99" s="75"/>
      <c r="D99" s="75"/>
      <c r="E99" s="75"/>
      <c r="F99" s="85"/>
      <c r="G99" s="163"/>
      <c r="H99" s="75"/>
    </row>
    <row r="100" spans="1:8" ht="12.75">
      <c r="A100" s="75"/>
      <c r="B100" s="75"/>
      <c r="C100" s="75"/>
      <c r="D100" s="75"/>
      <c r="E100" s="75"/>
      <c r="F100" s="85"/>
      <c r="G100" s="163"/>
      <c r="H100" s="75"/>
    </row>
    <row r="101" spans="1:8" ht="12.75">
      <c r="A101" s="75"/>
      <c r="B101" s="75"/>
      <c r="C101" s="75"/>
      <c r="D101" s="75"/>
      <c r="E101" s="75"/>
      <c r="F101" s="85"/>
      <c r="G101" s="163"/>
      <c r="H101" s="75"/>
    </row>
    <row r="102" spans="1:8" ht="12.75">
      <c r="A102" s="75"/>
      <c r="B102" s="75"/>
      <c r="C102" s="75"/>
      <c r="D102" s="75"/>
      <c r="E102" s="75"/>
      <c r="F102" s="85"/>
      <c r="G102" s="163"/>
      <c r="H102" s="75"/>
    </row>
    <row r="103" spans="1:8" ht="12.75">
      <c r="A103" s="75"/>
      <c r="B103" s="75"/>
      <c r="C103" s="75"/>
      <c r="D103" s="75"/>
      <c r="E103" s="75"/>
      <c r="F103" s="85"/>
      <c r="G103" s="163"/>
      <c r="H103" s="75"/>
    </row>
    <row r="104" spans="1:8" ht="12.75">
      <c r="A104" s="75"/>
      <c r="B104" s="75"/>
      <c r="C104" s="75"/>
      <c r="D104" s="75"/>
      <c r="E104" s="75"/>
      <c r="F104" s="85"/>
      <c r="G104" s="163"/>
      <c r="H104" s="75"/>
    </row>
    <row r="105" spans="1:8" ht="12.75">
      <c r="A105" s="75"/>
      <c r="B105" s="75"/>
      <c r="C105" s="75"/>
      <c r="D105" s="75"/>
      <c r="E105" s="75"/>
      <c r="F105" s="85"/>
      <c r="G105" s="163"/>
      <c r="H105" s="75"/>
    </row>
    <row r="106" spans="1:8" ht="12.75">
      <c r="A106" s="75"/>
      <c r="B106" s="75"/>
      <c r="C106" s="75"/>
      <c r="D106" s="75"/>
      <c r="E106" s="75"/>
      <c r="F106" s="85"/>
      <c r="G106" s="163"/>
      <c r="H106" s="75"/>
    </row>
    <row r="107" spans="1:8" ht="12.75">
      <c r="A107" s="75"/>
      <c r="B107" s="75"/>
      <c r="C107" s="75"/>
      <c r="D107" s="75"/>
      <c r="E107" s="75"/>
      <c r="F107" s="85"/>
      <c r="G107" s="163"/>
      <c r="H107" s="75"/>
    </row>
    <row r="108" spans="1:8" ht="12.75">
      <c r="A108" s="75"/>
      <c r="B108" s="75"/>
      <c r="C108" s="75"/>
      <c r="D108" s="75"/>
      <c r="E108" s="75"/>
      <c r="F108" s="85"/>
      <c r="G108" s="163"/>
      <c r="H108" s="75"/>
    </row>
    <row r="109" spans="1:8" ht="12.75">
      <c r="A109" s="75"/>
      <c r="B109" s="75"/>
      <c r="C109" s="75"/>
      <c r="D109" s="75"/>
      <c r="E109" s="75"/>
      <c r="F109" s="85"/>
      <c r="G109" s="163"/>
      <c r="H109" s="75"/>
    </row>
    <row r="110" spans="1:8" ht="12.75">
      <c r="A110" s="75"/>
      <c r="B110" s="75"/>
      <c r="C110" s="75"/>
      <c r="D110" s="75"/>
      <c r="E110" s="75"/>
      <c r="F110" s="85"/>
      <c r="G110" s="163"/>
      <c r="H110" s="75"/>
    </row>
    <row r="111" spans="1:8" ht="12.75">
      <c r="A111" s="75"/>
      <c r="B111" s="75"/>
      <c r="C111" s="75"/>
      <c r="D111" s="75"/>
      <c r="E111" s="75"/>
      <c r="F111" s="85"/>
      <c r="G111" s="163"/>
      <c r="H111" s="75"/>
    </row>
    <row r="112" spans="1:8" ht="12.75">
      <c r="A112" s="75"/>
      <c r="B112" s="75"/>
      <c r="C112" s="75"/>
      <c r="D112" s="75"/>
      <c r="E112" s="75"/>
      <c r="F112" s="85"/>
      <c r="G112" s="163"/>
      <c r="H112" s="75"/>
    </row>
    <row r="113" spans="1:8" ht="12.75">
      <c r="A113" s="75"/>
      <c r="B113" s="75"/>
      <c r="C113" s="75"/>
      <c r="D113" s="75"/>
      <c r="E113" s="75"/>
      <c r="F113" s="85"/>
      <c r="G113" s="163"/>
      <c r="H113" s="75"/>
    </row>
    <row r="114" spans="1:8" ht="12.75">
      <c r="A114" s="75"/>
      <c r="B114" s="75"/>
      <c r="C114" s="75"/>
      <c r="D114" s="75"/>
      <c r="E114" s="75"/>
      <c r="F114" s="85"/>
      <c r="G114" s="163"/>
      <c r="H114" s="75"/>
    </row>
    <row r="115" spans="1:8" ht="12.75">
      <c r="A115" s="75"/>
      <c r="B115" s="75"/>
      <c r="C115" s="75"/>
      <c r="D115" s="75"/>
      <c r="E115" s="75"/>
      <c r="F115" s="85"/>
      <c r="G115" s="163"/>
      <c r="H115" s="75"/>
    </row>
    <row r="116" spans="1:8" ht="12.75">
      <c r="A116" s="75"/>
      <c r="B116" s="75"/>
      <c r="C116" s="75"/>
      <c r="D116" s="75"/>
      <c r="E116" s="75"/>
      <c r="F116" s="85"/>
      <c r="G116" s="163"/>
      <c r="H116" s="75"/>
    </row>
    <row r="117" spans="1:8" ht="12.75">
      <c r="A117" s="75"/>
      <c r="B117" s="75"/>
      <c r="C117" s="75"/>
      <c r="D117" s="75"/>
      <c r="E117" s="75"/>
      <c r="F117" s="85"/>
      <c r="G117" s="163"/>
      <c r="H117" s="75"/>
    </row>
    <row r="118" spans="1:8" ht="12.75">
      <c r="A118" s="75"/>
      <c r="B118" s="75"/>
      <c r="C118" s="75"/>
      <c r="D118" s="75"/>
      <c r="E118" s="75"/>
      <c r="F118" s="85"/>
      <c r="G118" s="163"/>
      <c r="H118" s="75"/>
    </row>
    <row r="119" spans="1:8" ht="12.75">
      <c r="A119" s="75"/>
      <c r="B119" s="75"/>
      <c r="C119" s="75"/>
      <c r="D119" s="75"/>
      <c r="E119" s="75"/>
      <c r="F119" s="85"/>
      <c r="G119" s="163"/>
      <c r="H119" s="75"/>
    </row>
    <row r="120" spans="1:8" ht="12.75">
      <c r="A120" s="75"/>
      <c r="B120" s="75"/>
      <c r="C120" s="75"/>
      <c r="D120" s="75"/>
      <c r="E120" s="75"/>
      <c r="F120" s="85"/>
      <c r="G120" s="163"/>
      <c r="H120" s="75"/>
    </row>
    <row r="121" spans="1:8" ht="12.75">
      <c r="A121" s="75"/>
      <c r="B121" s="75"/>
      <c r="C121" s="75"/>
      <c r="D121" s="75"/>
      <c r="E121" s="75"/>
      <c r="F121" s="85"/>
      <c r="G121" s="163"/>
      <c r="H121" s="75"/>
    </row>
    <row r="122" spans="1:8" ht="12.75">
      <c r="A122" s="75"/>
      <c r="B122" s="75"/>
      <c r="C122" s="75"/>
      <c r="D122" s="75"/>
      <c r="E122" s="75"/>
      <c r="F122" s="85"/>
      <c r="G122" s="163"/>
      <c r="H122" s="75"/>
    </row>
    <row r="123" spans="1:8" ht="12.75">
      <c r="A123" s="75"/>
      <c r="B123" s="75"/>
      <c r="C123" s="75"/>
      <c r="D123" s="75"/>
      <c r="E123" s="75"/>
      <c r="F123" s="85"/>
      <c r="G123" s="163"/>
      <c r="H123" s="75"/>
    </row>
    <row r="124" spans="1:8" ht="12.75">
      <c r="A124" s="75"/>
      <c r="B124" s="75"/>
      <c r="C124" s="75"/>
      <c r="D124" s="75"/>
      <c r="E124" s="75"/>
      <c r="F124" s="85"/>
      <c r="G124" s="163"/>
      <c r="H124" s="75"/>
    </row>
    <row r="125" spans="1:8" ht="12.75">
      <c r="A125" s="75"/>
      <c r="B125" s="75"/>
      <c r="C125" s="75"/>
      <c r="D125" s="75"/>
      <c r="E125" s="75"/>
      <c r="F125" s="85"/>
      <c r="G125" s="163"/>
      <c r="H125" s="75"/>
    </row>
    <row r="126" spans="1:8" ht="12.75">
      <c r="A126" s="75"/>
      <c r="B126" s="75"/>
      <c r="C126" s="75"/>
      <c r="D126" s="75"/>
      <c r="E126" s="75"/>
      <c r="F126" s="85"/>
      <c r="G126" s="163"/>
      <c r="H126" s="75"/>
    </row>
    <row r="127" spans="1:8" ht="12.75">
      <c r="A127" s="75"/>
      <c r="B127" s="75"/>
      <c r="C127" s="75"/>
      <c r="D127" s="75"/>
      <c r="E127" s="75"/>
      <c r="F127" s="85"/>
      <c r="G127" s="163"/>
      <c r="H127" s="75"/>
    </row>
    <row r="128" spans="1:8" ht="12.75">
      <c r="A128" s="75"/>
      <c r="B128" s="75"/>
      <c r="C128" s="75"/>
      <c r="D128" s="75"/>
      <c r="E128" s="75"/>
      <c r="F128" s="85"/>
      <c r="G128" s="163"/>
      <c r="H128" s="75"/>
    </row>
    <row r="129" spans="1:8" ht="12.75">
      <c r="A129" s="75"/>
      <c r="B129" s="75"/>
      <c r="C129" s="75"/>
      <c r="D129" s="75"/>
      <c r="E129" s="75"/>
      <c r="F129" s="85"/>
      <c r="G129" s="163"/>
      <c r="H129" s="75"/>
    </row>
    <row r="130" spans="1:8" ht="12.75">
      <c r="A130" s="75"/>
      <c r="B130" s="75"/>
      <c r="C130" s="75"/>
      <c r="D130" s="75"/>
      <c r="E130" s="75"/>
      <c r="F130" s="85"/>
      <c r="G130" s="163"/>
      <c r="H130" s="75"/>
    </row>
    <row r="131" spans="1:8" ht="12.75">
      <c r="A131" s="75"/>
      <c r="B131" s="75"/>
      <c r="C131" s="75"/>
      <c r="D131" s="75"/>
      <c r="E131" s="75"/>
      <c r="F131" s="85"/>
      <c r="G131" s="163"/>
      <c r="H131" s="75"/>
    </row>
    <row r="132" spans="1:8" ht="12.75">
      <c r="A132" s="75"/>
      <c r="B132" s="75"/>
      <c r="C132" s="75"/>
      <c r="D132" s="75"/>
      <c r="E132" s="75"/>
      <c r="F132" s="85"/>
      <c r="G132" s="163"/>
      <c r="H132" s="75"/>
    </row>
    <row r="133" spans="1:8" ht="12.75">
      <c r="A133" s="75"/>
      <c r="B133" s="75"/>
      <c r="C133" s="75"/>
      <c r="D133" s="75"/>
      <c r="E133" s="75"/>
      <c r="F133" s="85"/>
      <c r="G133" s="163"/>
      <c r="H133" s="75"/>
    </row>
    <row r="134" spans="1:8" ht="12.75">
      <c r="A134" s="75"/>
      <c r="B134" s="75"/>
      <c r="C134" s="75"/>
      <c r="D134" s="75"/>
      <c r="E134" s="75"/>
      <c r="F134" s="85"/>
      <c r="G134" s="163"/>
      <c r="H134" s="75"/>
    </row>
    <row r="135" spans="1:8" ht="12.75">
      <c r="A135" s="75"/>
      <c r="B135" s="75"/>
      <c r="C135" s="75"/>
      <c r="D135" s="75"/>
      <c r="E135" s="75"/>
      <c r="F135" s="85"/>
      <c r="G135" s="163"/>
      <c r="H135" s="75"/>
    </row>
    <row r="136" spans="1:8" ht="12.75">
      <c r="A136" s="75"/>
      <c r="B136" s="75"/>
      <c r="C136" s="75"/>
      <c r="D136" s="75"/>
      <c r="E136" s="75"/>
      <c r="F136" s="85"/>
      <c r="G136" s="163"/>
      <c r="H136" s="75"/>
    </row>
    <row r="137" spans="1:8" ht="12.75">
      <c r="A137" s="75"/>
      <c r="B137" s="75"/>
      <c r="C137" s="75"/>
      <c r="D137" s="75"/>
      <c r="E137" s="75"/>
      <c r="F137" s="85"/>
      <c r="G137" s="163"/>
      <c r="H137" s="75"/>
    </row>
    <row r="138" spans="1:8" ht="12.75">
      <c r="A138" s="75"/>
      <c r="B138" s="75"/>
      <c r="C138" s="75"/>
      <c r="D138" s="75"/>
      <c r="E138" s="75"/>
      <c r="F138" s="85"/>
      <c r="G138" s="163"/>
      <c r="H138" s="75"/>
    </row>
    <row r="139" spans="1:8" ht="12.75">
      <c r="A139" s="75"/>
      <c r="B139" s="75"/>
      <c r="C139" s="75"/>
      <c r="D139" s="75"/>
      <c r="E139" s="75"/>
      <c r="F139" s="85"/>
      <c r="G139" s="163"/>
      <c r="H139" s="75"/>
    </row>
    <row r="140" spans="1:8" ht="12.75">
      <c r="A140" s="75"/>
      <c r="B140" s="75"/>
      <c r="C140" s="75"/>
      <c r="D140" s="75"/>
      <c r="E140" s="75"/>
      <c r="F140" s="85"/>
      <c r="G140" s="163"/>
      <c r="H140" s="75"/>
    </row>
    <row r="141" spans="1:8" ht="12.75">
      <c r="A141" s="75"/>
      <c r="B141" s="75"/>
      <c r="C141" s="75"/>
      <c r="D141" s="75"/>
      <c r="E141" s="75"/>
      <c r="F141" s="85"/>
      <c r="G141" s="163"/>
      <c r="H141" s="75"/>
    </row>
    <row r="142" spans="1:8" ht="12.75">
      <c r="A142" s="75"/>
      <c r="B142" s="75"/>
      <c r="C142" s="75"/>
      <c r="D142" s="75"/>
      <c r="E142" s="75"/>
      <c r="F142" s="85"/>
      <c r="G142" s="163"/>
      <c r="H142" s="75"/>
    </row>
    <row r="143" spans="1:8" ht="12.75">
      <c r="A143" s="75"/>
      <c r="B143" s="75"/>
      <c r="C143" s="75"/>
      <c r="D143" s="75"/>
      <c r="E143" s="75"/>
      <c r="F143" s="85"/>
      <c r="G143" s="163"/>
      <c r="H143" s="75"/>
    </row>
    <row r="144" spans="1:8" ht="12.75">
      <c r="A144" s="75"/>
      <c r="B144" s="75"/>
      <c r="C144" s="75"/>
      <c r="D144" s="75"/>
      <c r="E144" s="75"/>
      <c r="F144" s="85"/>
      <c r="G144" s="163"/>
      <c r="H144" s="75"/>
    </row>
    <row r="145" spans="1:8" ht="12.75">
      <c r="A145" s="75"/>
      <c r="B145" s="75"/>
      <c r="C145" s="75"/>
      <c r="D145" s="75"/>
      <c r="E145" s="75"/>
      <c r="F145" s="85"/>
      <c r="G145" s="163"/>
      <c r="H145" s="75"/>
    </row>
    <row r="146" spans="1:8" ht="12.75">
      <c r="A146" s="75"/>
      <c r="B146" s="75"/>
      <c r="C146" s="75"/>
      <c r="D146" s="75"/>
      <c r="E146" s="75"/>
      <c r="F146" s="85"/>
      <c r="G146" s="163"/>
      <c r="H146" s="75"/>
    </row>
    <row r="147" spans="1:8" ht="12.75">
      <c r="A147" s="75"/>
      <c r="B147" s="75"/>
      <c r="C147" s="75"/>
      <c r="D147" s="75"/>
      <c r="E147" s="75"/>
      <c r="F147" s="85"/>
      <c r="G147" s="163"/>
      <c r="H147" s="75"/>
    </row>
    <row r="148" spans="1:8" ht="12.75">
      <c r="A148" s="75"/>
      <c r="B148" s="75"/>
      <c r="C148" s="75"/>
      <c r="D148" s="75"/>
      <c r="E148" s="75"/>
      <c r="F148" s="85"/>
      <c r="G148" s="163"/>
      <c r="H148" s="75"/>
    </row>
    <row r="149" spans="1:8" ht="12.75">
      <c r="A149" s="75"/>
      <c r="B149" s="75"/>
      <c r="C149" s="75"/>
      <c r="D149" s="75"/>
      <c r="E149" s="75"/>
      <c r="F149" s="85"/>
      <c r="G149" s="163"/>
      <c r="H149" s="75"/>
    </row>
    <row r="150" spans="1:8" ht="12.75">
      <c r="A150" s="75"/>
      <c r="B150" s="75"/>
      <c r="C150" s="75"/>
      <c r="D150" s="75"/>
      <c r="E150" s="75"/>
      <c r="F150" s="85"/>
      <c r="G150" s="163"/>
      <c r="H150" s="75"/>
    </row>
    <row r="151" spans="1:8" ht="12.75">
      <c r="A151" s="75"/>
      <c r="B151" s="75"/>
      <c r="C151" s="75"/>
      <c r="D151" s="75"/>
      <c r="E151" s="75"/>
      <c r="F151" s="85"/>
      <c r="G151" s="163"/>
      <c r="H151" s="75"/>
    </row>
    <row r="152" spans="1:8" ht="12.75">
      <c r="A152" s="75"/>
      <c r="B152" s="75"/>
      <c r="C152" s="75"/>
      <c r="D152" s="75"/>
      <c r="E152" s="75"/>
      <c r="F152" s="85"/>
      <c r="G152" s="163"/>
      <c r="H152" s="75"/>
    </row>
    <row r="153" spans="1:8" ht="12.75">
      <c r="A153" s="75"/>
      <c r="B153" s="75"/>
      <c r="C153" s="75"/>
      <c r="D153" s="75"/>
      <c r="E153" s="75"/>
      <c r="F153" s="85"/>
      <c r="G153" s="163"/>
      <c r="H153" s="75"/>
    </row>
    <row r="154" spans="1:8" ht="12.75">
      <c r="A154" s="75"/>
      <c r="B154" s="75"/>
      <c r="C154" s="75"/>
      <c r="D154" s="75"/>
      <c r="E154" s="75"/>
      <c r="F154" s="85"/>
      <c r="G154" s="163"/>
      <c r="H154" s="75"/>
    </row>
    <row r="155" spans="1:8" ht="12.75">
      <c r="A155" s="75"/>
      <c r="B155" s="75"/>
      <c r="C155" s="75"/>
      <c r="D155" s="75"/>
      <c r="E155" s="75"/>
      <c r="F155" s="85"/>
      <c r="G155" s="163"/>
      <c r="H155" s="75"/>
    </row>
    <row r="156" spans="1:8" ht="12.75">
      <c r="A156" s="75"/>
      <c r="B156" s="75"/>
      <c r="C156" s="75"/>
      <c r="D156" s="75"/>
      <c r="E156" s="75"/>
      <c r="F156" s="85"/>
      <c r="G156" s="163"/>
      <c r="H156" s="75"/>
    </row>
    <row r="157" spans="1:8" ht="12.75">
      <c r="A157" s="75"/>
      <c r="B157" s="75"/>
      <c r="C157" s="75"/>
      <c r="D157" s="75"/>
      <c r="E157" s="75"/>
      <c r="F157" s="85"/>
      <c r="G157" s="163"/>
      <c r="H157" s="75"/>
    </row>
    <row r="158" spans="1:8" ht="12.75">
      <c r="A158" s="75"/>
      <c r="B158" s="75"/>
      <c r="C158" s="75"/>
      <c r="D158" s="75"/>
      <c r="E158" s="75"/>
      <c r="F158" s="85"/>
      <c r="G158" s="163"/>
      <c r="H158" s="75"/>
    </row>
    <row r="159" spans="1:8" ht="12.75">
      <c r="A159" s="75"/>
      <c r="B159" s="75"/>
      <c r="C159" s="75"/>
      <c r="D159" s="75"/>
      <c r="E159" s="75"/>
      <c r="F159" s="85"/>
      <c r="G159" s="163"/>
      <c r="H159" s="75"/>
    </row>
    <row r="160" spans="1:8" ht="12.75">
      <c r="A160" s="75"/>
      <c r="B160" s="75"/>
      <c r="C160" s="75"/>
      <c r="D160" s="75"/>
      <c r="E160" s="75"/>
      <c r="F160" s="85"/>
      <c r="G160" s="163"/>
      <c r="H160" s="75"/>
    </row>
    <row r="161" spans="1:8" ht="12.75">
      <c r="A161" s="75"/>
      <c r="B161" s="75"/>
      <c r="C161" s="75"/>
      <c r="D161" s="75"/>
      <c r="E161" s="75"/>
      <c r="F161" s="85"/>
      <c r="G161" s="163"/>
      <c r="H161" s="75"/>
    </row>
    <row r="162" spans="1:8" ht="12.75">
      <c r="A162" s="75"/>
      <c r="B162" s="75"/>
      <c r="C162" s="75"/>
      <c r="D162" s="75"/>
      <c r="E162" s="75"/>
      <c r="F162" s="85"/>
      <c r="G162" s="163"/>
      <c r="H162" s="75"/>
    </row>
    <row r="163" spans="1:8" ht="12.75">
      <c r="A163" s="75"/>
      <c r="B163" s="75"/>
      <c r="C163" s="75"/>
      <c r="D163" s="75"/>
      <c r="E163" s="75"/>
      <c r="F163" s="85"/>
      <c r="G163" s="163"/>
      <c r="H163" s="75"/>
    </row>
    <row r="164" spans="1:8" ht="12.75">
      <c r="A164" s="75"/>
      <c r="B164" s="75"/>
      <c r="C164" s="75"/>
      <c r="D164" s="75"/>
      <c r="E164" s="75"/>
      <c r="F164" s="85"/>
      <c r="G164" s="163"/>
      <c r="H164" s="75"/>
    </row>
    <row r="165" spans="1:8" ht="12.75">
      <c r="A165" s="75"/>
      <c r="B165" s="75"/>
      <c r="C165" s="75"/>
      <c r="D165" s="75"/>
      <c r="E165" s="75"/>
      <c r="F165" s="85"/>
      <c r="G165" s="163"/>
      <c r="H165" s="75"/>
    </row>
    <row r="166" spans="1:8" ht="12.75">
      <c r="A166" s="75"/>
      <c r="B166" s="75"/>
      <c r="C166" s="75"/>
      <c r="D166" s="75"/>
      <c r="E166" s="75"/>
      <c r="F166" s="85"/>
      <c r="G166" s="163"/>
      <c r="H166" s="75"/>
    </row>
    <row r="167" spans="1:8" ht="12.75">
      <c r="A167" s="75"/>
      <c r="B167" s="75"/>
      <c r="C167" s="75"/>
      <c r="D167" s="75"/>
      <c r="E167" s="75"/>
      <c r="F167" s="85"/>
      <c r="G167" s="163"/>
      <c r="H167" s="75"/>
    </row>
    <row r="168" spans="1:8" ht="12.75">
      <c r="A168" s="75"/>
      <c r="B168" s="75"/>
      <c r="C168" s="75"/>
      <c r="D168" s="75"/>
      <c r="E168" s="75"/>
      <c r="F168" s="85"/>
      <c r="G168" s="163"/>
      <c r="H168" s="75"/>
    </row>
    <row r="169" spans="1:8" ht="12.75">
      <c r="A169" s="75"/>
      <c r="B169" s="75"/>
      <c r="C169" s="75"/>
      <c r="D169" s="75"/>
      <c r="E169" s="75"/>
      <c r="F169" s="85"/>
      <c r="G169" s="163"/>
      <c r="H169" s="75"/>
    </row>
    <row r="170" spans="1:8" ht="12.75">
      <c r="A170" s="75"/>
      <c r="B170" s="75"/>
      <c r="C170" s="75"/>
      <c r="D170" s="75"/>
      <c r="E170" s="75"/>
      <c r="F170" s="85"/>
      <c r="G170" s="163"/>
      <c r="H170" s="75"/>
    </row>
    <row r="171" spans="1:8" ht="12.75">
      <c r="A171" s="75"/>
      <c r="B171" s="75"/>
      <c r="C171" s="75"/>
      <c r="D171" s="75"/>
      <c r="E171" s="75"/>
      <c r="F171" s="85"/>
      <c r="G171" s="163"/>
      <c r="H171" s="75"/>
    </row>
    <row r="172" spans="1:8" ht="12.75">
      <c r="A172" s="75"/>
      <c r="B172" s="75"/>
      <c r="C172" s="75"/>
      <c r="D172" s="75"/>
      <c r="E172" s="75"/>
      <c r="F172" s="85"/>
      <c r="G172" s="163"/>
      <c r="H172" s="75"/>
    </row>
    <row r="173" spans="1:8" ht="12.75">
      <c r="A173" s="75"/>
      <c r="B173" s="75"/>
      <c r="C173" s="75"/>
      <c r="D173" s="75"/>
      <c r="E173" s="75"/>
      <c r="F173" s="85"/>
      <c r="G173" s="163"/>
      <c r="H173" s="75"/>
    </row>
    <row r="174" spans="1:8" ht="12.75">
      <c r="A174" s="75"/>
      <c r="B174" s="75"/>
      <c r="C174" s="75"/>
      <c r="D174" s="75"/>
      <c r="E174" s="75"/>
      <c r="F174" s="85"/>
      <c r="G174" s="163"/>
      <c r="H174" s="75"/>
    </row>
    <row r="175" spans="1:8" ht="12.75">
      <c r="A175" s="75"/>
      <c r="B175" s="75"/>
      <c r="C175" s="75"/>
      <c r="D175" s="75"/>
      <c r="E175" s="75"/>
      <c r="F175" s="85"/>
      <c r="G175" s="163"/>
      <c r="H175" s="75"/>
    </row>
    <row r="176" spans="1:8" ht="12.75">
      <c r="A176" s="75"/>
      <c r="B176" s="75"/>
      <c r="C176" s="75"/>
      <c r="D176" s="75"/>
      <c r="E176" s="75"/>
      <c r="F176" s="85"/>
      <c r="G176" s="163"/>
      <c r="H176" s="75"/>
    </row>
    <row r="177" spans="1:8" ht="12.75">
      <c r="A177" s="75"/>
      <c r="B177" s="75"/>
      <c r="C177" s="75"/>
      <c r="D177" s="75"/>
      <c r="E177" s="75"/>
      <c r="F177" s="85"/>
      <c r="G177" s="163"/>
      <c r="H177" s="75"/>
    </row>
    <row r="178" spans="1:8" ht="12.75">
      <c r="A178" s="75"/>
      <c r="B178" s="75"/>
      <c r="C178" s="75"/>
      <c r="D178" s="75"/>
      <c r="E178" s="75"/>
      <c r="F178" s="85"/>
      <c r="G178" s="163"/>
      <c r="H178" s="75"/>
    </row>
    <row r="179" spans="1:8" ht="12.75">
      <c r="A179" s="75"/>
      <c r="B179" s="75"/>
      <c r="C179" s="75"/>
      <c r="D179" s="75"/>
      <c r="E179" s="75"/>
      <c r="F179" s="85"/>
      <c r="G179" s="163"/>
      <c r="H179" s="75"/>
    </row>
    <row r="180" spans="1:8" ht="12.75">
      <c r="A180" s="75"/>
      <c r="B180" s="75"/>
      <c r="C180" s="75"/>
      <c r="D180" s="75"/>
      <c r="E180" s="75"/>
      <c r="F180" s="85"/>
      <c r="G180" s="163"/>
      <c r="H180" s="75"/>
    </row>
    <row r="181" spans="1:8" ht="12.75">
      <c r="A181" s="75"/>
      <c r="B181" s="75"/>
      <c r="C181" s="75"/>
      <c r="D181" s="75"/>
      <c r="E181" s="75"/>
      <c r="F181" s="85"/>
      <c r="G181" s="163"/>
      <c r="H181" s="75"/>
    </row>
    <row r="182" spans="1:8" ht="12.75">
      <c r="A182" s="75"/>
      <c r="B182" s="75"/>
      <c r="C182" s="75"/>
      <c r="D182" s="75"/>
      <c r="E182" s="75"/>
      <c r="F182" s="85"/>
      <c r="G182" s="163"/>
      <c r="H182" s="75"/>
    </row>
    <row r="183" spans="1:8" ht="12.75">
      <c r="A183" s="75"/>
      <c r="B183" s="75"/>
      <c r="C183" s="75"/>
      <c r="D183" s="75"/>
      <c r="E183" s="75"/>
      <c r="F183" s="85"/>
      <c r="G183" s="163"/>
      <c r="H183" s="75"/>
    </row>
    <row r="184" spans="1:8" ht="12.75">
      <c r="A184" s="75"/>
      <c r="B184" s="75"/>
      <c r="C184" s="75"/>
      <c r="D184" s="75"/>
      <c r="E184" s="75"/>
      <c r="F184" s="85"/>
      <c r="G184" s="163"/>
      <c r="H184" s="75"/>
    </row>
    <row r="185" spans="1:8" ht="12.75">
      <c r="A185" s="75"/>
      <c r="B185" s="75"/>
      <c r="C185" s="75"/>
      <c r="D185" s="75"/>
      <c r="E185" s="75"/>
      <c r="F185" s="85"/>
      <c r="G185" s="163"/>
      <c r="H185" s="75"/>
    </row>
    <row r="186" spans="1:8" ht="12.75">
      <c r="A186" s="75"/>
      <c r="B186" s="75"/>
      <c r="C186" s="75"/>
      <c r="D186" s="75"/>
      <c r="E186" s="75"/>
      <c r="F186" s="85"/>
      <c r="G186" s="163"/>
      <c r="H186" s="75"/>
    </row>
    <row r="187" spans="1:8" ht="12.75">
      <c r="A187" s="75"/>
      <c r="B187" s="75"/>
      <c r="C187" s="75"/>
      <c r="D187" s="75"/>
      <c r="E187" s="75"/>
      <c r="F187" s="85"/>
      <c r="G187" s="163"/>
      <c r="H187" s="75"/>
    </row>
    <row r="188" spans="1:8" ht="12.75">
      <c r="A188" s="75"/>
      <c r="B188" s="75"/>
      <c r="C188" s="75"/>
      <c r="D188" s="75"/>
      <c r="E188" s="75"/>
      <c r="F188" s="85"/>
      <c r="G188" s="163"/>
      <c r="H188" s="75"/>
    </row>
    <row r="189" spans="1:8" ht="12.75">
      <c r="A189" s="75"/>
      <c r="B189" s="75"/>
      <c r="C189" s="75"/>
      <c r="D189" s="75"/>
      <c r="E189" s="75"/>
      <c r="F189" s="85"/>
      <c r="G189" s="163"/>
      <c r="H189" s="75"/>
    </row>
    <row r="190" spans="1:8" ht="12.75">
      <c r="A190" s="75"/>
      <c r="B190" s="75"/>
      <c r="C190" s="75"/>
      <c r="D190" s="75"/>
      <c r="E190" s="75"/>
      <c r="F190" s="85"/>
      <c r="G190" s="163"/>
      <c r="H190" s="75"/>
    </row>
    <row r="191" spans="1:8" ht="12.75">
      <c r="A191" s="75"/>
      <c r="B191" s="75"/>
      <c r="C191" s="75"/>
      <c r="D191" s="75"/>
      <c r="E191" s="75"/>
      <c r="F191" s="85"/>
      <c r="G191" s="163"/>
      <c r="H191" s="75"/>
    </row>
    <row r="192" spans="1:8" ht="12.75">
      <c r="A192" s="75"/>
      <c r="B192" s="75"/>
      <c r="C192" s="75"/>
      <c r="D192" s="75"/>
      <c r="E192" s="75"/>
      <c r="F192" s="85"/>
      <c r="G192" s="163"/>
      <c r="H192" s="75"/>
    </row>
    <row r="193" spans="1:8" ht="12.75">
      <c r="A193" s="75"/>
      <c r="B193" s="75"/>
      <c r="C193" s="75"/>
      <c r="D193" s="75"/>
      <c r="E193" s="75"/>
      <c r="F193" s="85"/>
      <c r="G193" s="163"/>
      <c r="H193" s="75"/>
    </row>
    <row r="194" spans="1:8" ht="12.75">
      <c r="A194" s="75"/>
      <c r="B194" s="75"/>
      <c r="C194" s="75"/>
      <c r="D194" s="75"/>
      <c r="E194" s="75"/>
      <c r="F194" s="85"/>
      <c r="G194" s="163"/>
      <c r="H194" s="75"/>
    </row>
    <row r="195" spans="1:8" ht="12.75">
      <c r="A195" s="75"/>
      <c r="B195" s="75"/>
      <c r="C195" s="75"/>
      <c r="D195" s="75"/>
      <c r="E195" s="75"/>
      <c r="F195" s="85"/>
      <c r="G195" s="163"/>
      <c r="H195" s="75"/>
    </row>
    <row r="196" spans="1:8" ht="12.75">
      <c r="A196" s="75"/>
      <c r="B196" s="75"/>
      <c r="C196" s="75"/>
      <c r="D196" s="75"/>
      <c r="E196" s="75"/>
      <c r="F196" s="85"/>
      <c r="G196" s="163"/>
      <c r="H196" s="75"/>
    </row>
    <row r="197" spans="1:8" ht="12.75">
      <c r="A197" s="75"/>
      <c r="B197" s="75"/>
      <c r="C197" s="75"/>
      <c r="D197" s="75"/>
      <c r="E197" s="75"/>
      <c r="F197" s="85"/>
      <c r="G197" s="163"/>
      <c r="H197" s="75"/>
    </row>
    <row r="198" spans="1:8" ht="12.75">
      <c r="A198" s="75"/>
      <c r="B198" s="75"/>
      <c r="C198" s="75"/>
      <c r="D198" s="75"/>
      <c r="E198" s="75"/>
      <c r="F198" s="85"/>
      <c r="G198" s="163"/>
      <c r="H198" s="75"/>
    </row>
    <row r="199" spans="1:8" ht="12.75">
      <c r="A199" s="75"/>
      <c r="B199" s="75"/>
      <c r="C199" s="75"/>
      <c r="D199" s="75"/>
      <c r="E199" s="75"/>
      <c r="F199" s="85"/>
      <c r="G199" s="163"/>
      <c r="H199" s="75"/>
    </row>
    <row r="200" spans="1:8" ht="12.75">
      <c r="A200" s="75"/>
      <c r="B200" s="75"/>
      <c r="C200" s="75"/>
      <c r="D200" s="75"/>
      <c r="E200" s="75"/>
      <c r="F200" s="85"/>
      <c r="G200" s="163"/>
      <c r="H200" s="75"/>
    </row>
    <row r="201" spans="1:8" ht="12.75">
      <c r="A201" s="75"/>
      <c r="B201" s="75"/>
      <c r="C201" s="75"/>
      <c r="D201" s="75"/>
      <c r="E201" s="75"/>
      <c r="F201" s="85"/>
      <c r="G201" s="163"/>
      <c r="H201" s="75"/>
    </row>
    <row r="202" spans="1:8" ht="12.75">
      <c r="A202" s="75"/>
      <c r="B202" s="75"/>
      <c r="C202" s="75"/>
      <c r="D202" s="75"/>
      <c r="E202" s="75"/>
      <c r="F202" s="85"/>
      <c r="G202" s="163"/>
      <c r="H202" s="75"/>
    </row>
    <row r="203" spans="1:8" ht="12.75">
      <c r="A203" s="75"/>
      <c r="B203" s="75"/>
      <c r="C203" s="75"/>
      <c r="D203" s="75"/>
      <c r="E203" s="75"/>
      <c r="F203" s="85"/>
      <c r="G203" s="163"/>
      <c r="H203" s="75"/>
    </row>
    <row r="204" spans="1:8" ht="12.75">
      <c r="A204" s="75"/>
      <c r="B204" s="75"/>
      <c r="C204" s="75"/>
      <c r="D204" s="75"/>
      <c r="E204" s="75"/>
      <c r="F204" s="85"/>
      <c r="G204" s="163"/>
      <c r="H204" s="75"/>
    </row>
    <row r="205" spans="1:8" ht="12.75">
      <c r="A205" s="75"/>
      <c r="B205" s="75"/>
      <c r="C205" s="75"/>
      <c r="D205" s="75"/>
      <c r="E205" s="75"/>
      <c r="F205" s="85"/>
      <c r="G205" s="163"/>
      <c r="H205" s="75"/>
    </row>
    <row r="206" spans="1:8" ht="12.75">
      <c r="A206" s="75"/>
      <c r="B206" s="75"/>
      <c r="C206" s="75"/>
      <c r="D206" s="75"/>
      <c r="E206" s="75"/>
      <c r="F206" s="85"/>
      <c r="G206" s="163"/>
      <c r="H206" s="75"/>
    </row>
    <row r="207" spans="1:8" ht="12.75">
      <c r="A207" s="75"/>
      <c r="B207" s="75"/>
      <c r="C207" s="75"/>
      <c r="D207" s="75"/>
      <c r="E207" s="75"/>
      <c r="F207" s="85"/>
      <c r="G207" s="163"/>
      <c r="H207" s="75"/>
    </row>
    <row r="208" spans="1:8" ht="12.75">
      <c r="A208" s="75"/>
      <c r="B208" s="75"/>
      <c r="C208" s="75"/>
      <c r="D208" s="75"/>
      <c r="E208" s="75"/>
      <c r="F208" s="85"/>
      <c r="G208" s="163"/>
      <c r="H208" s="75"/>
    </row>
    <row r="209" spans="1:8" ht="12.75">
      <c r="A209" s="75"/>
      <c r="B209" s="75"/>
      <c r="C209" s="75"/>
      <c r="D209" s="75"/>
      <c r="E209" s="75"/>
      <c r="F209" s="85"/>
      <c r="G209" s="163"/>
      <c r="H209" s="75"/>
    </row>
    <row r="210" spans="1:8" ht="12.75">
      <c r="A210" s="75"/>
      <c r="B210" s="75"/>
      <c r="C210" s="75"/>
      <c r="D210" s="75"/>
      <c r="E210" s="75"/>
      <c r="F210" s="85"/>
      <c r="G210" s="163"/>
      <c r="H210" s="75"/>
    </row>
    <row r="211" spans="1:8" ht="12.75">
      <c r="A211" s="75"/>
      <c r="B211" s="75"/>
      <c r="C211" s="75"/>
      <c r="D211" s="75"/>
      <c r="E211" s="75"/>
      <c r="F211" s="85"/>
      <c r="G211" s="163"/>
      <c r="H211" s="75"/>
    </row>
    <row r="212" spans="1:8" ht="12.75">
      <c r="A212" s="75"/>
      <c r="B212" s="75"/>
      <c r="C212" s="75"/>
      <c r="D212" s="75"/>
      <c r="E212" s="75"/>
      <c r="F212" s="85"/>
      <c r="G212" s="163"/>
      <c r="H212" s="75"/>
    </row>
    <row r="213" spans="1:8" ht="12.75">
      <c r="A213" s="75"/>
      <c r="B213" s="75"/>
      <c r="C213" s="75"/>
      <c r="D213" s="75"/>
      <c r="E213" s="75"/>
      <c r="F213" s="85"/>
      <c r="G213" s="163"/>
      <c r="H213" s="75"/>
    </row>
    <row r="214" spans="1:8" ht="12.75">
      <c r="A214" s="75"/>
      <c r="B214" s="75"/>
      <c r="C214" s="75"/>
      <c r="D214" s="75"/>
      <c r="E214" s="75"/>
      <c r="F214" s="85"/>
      <c r="G214" s="163"/>
      <c r="H214" s="75"/>
    </row>
    <row r="215" spans="1:8" ht="12.75">
      <c r="A215" s="75"/>
      <c r="B215" s="75"/>
      <c r="C215" s="75"/>
      <c r="D215" s="75"/>
      <c r="E215" s="75"/>
      <c r="F215" s="85"/>
      <c r="G215" s="163"/>
      <c r="H215" s="75"/>
    </row>
    <row r="216" spans="1:8" ht="12.75">
      <c r="A216" s="75"/>
      <c r="B216" s="75"/>
      <c r="C216" s="75"/>
      <c r="D216" s="75"/>
      <c r="E216" s="75"/>
      <c r="F216" s="85"/>
      <c r="G216" s="163"/>
      <c r="H216" s="75"/>
    </row>
    <row r="217" spans="1:8" ht="12.75">
      <c r="A217" s="75"/>
      <c r="B217" s="75"/>
      <c r="C217" s="75"/>
      <c r="D217" s="75"/>
      <c r="E217" s="75"/>
      <c r="F217" s="85"/>
      <c r="G217" s="163"/>
      <c r="H217" s="75"/>
    </row>
    <row r="218" spans="1:8" ht="12.75">
      <c r="A218" s="75"/>
      <c r="B218" s="75"/>
      <c r="C218" s="75"/>
      <c r="D218" s="75"/>
      <c r="E218" s="75"/>
      <c r="F218" s="85"/>
      <c r="G218" s="163"/>
      <c r="H218" s="75"/>
    </row>
    <row r="219" spans="1:8" ht="12.75">
      <c r="A219" s="75"/>
      <c r="B219" s="75"/>
      <c r="C219" s="75"/>
      <c r="D219" s="75"/>
      <c r="E219" s="75"/>
      <c r="F219" s="85"/>
      <c r="G219" s="163"/>
      <c r="H219" s="75"/>
    </row>
  </sheetData>
  <sheetProtection sheet="1"/>
  <mergeCells count="60">
    <mergeCell ref="B5:C5"/>
    <mergeCell ref="A6:A15"/>
    <mergeCell ref="C42:C46"/>
    <mergeCell ref="D42:D46"/>
    <mergeCell ref="E42:E46"/>
    <mergeCell ref="C48:C49"/>
    <mergeCell ref="B35:H35"/>
    <mergeCell ref="D36:F36"/>
    <mergeCell ref="D37:D41"/>
    <mergeCell ref="E37:E41"/>
    <mergeCell ref="A37:A44"/>
    <mergeCell ref="B48:B52"/>
    <mergeCell ref="D53:E53"/>
    <mergeCell ref="A22:A32"/>
    <mergeCell ref="B4:C4"/>
    <mergeCell ref="D4:F4"/>
    <mergeCell ref="D27:D29"/>
    <mergeCell ref="E27:E29"/>
    <mergeCell ref="C30:C31"/>
    <mergeCell ref="D30:D31"/>
    <mergeCell ref="C22:C26"/>
    <mergeCell ref="B54:C54"/>
    <mergeCell ref="D54:E54"/>
    <mergeCell ref="B47:C47"/>
    <mergeCell ref="D47:E47"/>
    <mergeCell ref="B53:C53"/>
    <mergeCell ref="B32:C32"/>
    <mergeCell ref="D32:E32"/>
    <mergeCell ref="C37:C41"/>
    <mergeCell ref="B37:B46"/>
    <mergeCell ref="C15:C18"/>
    <mergeCell ref="E30:E31"/>
    <mergeCell ref="A1:H1"/>
    <mergeCell ref="B2:C2"/>
    <mergeCell ref="D2:H2"/>
    <mergeCell ref="B3:C3"/>
    <mergeCell ref="D3:H3"/>
    <mergeCell ref="C19:C20"/>
    <mergeCell ref="D19:D20"/>
    <mergeCell ref="E19:E20"/>
    <mergeCell ref="B22:B31"/>
    <mergeCell ref="D22:D26"/>
    <mergeCell ref="E22:E26"/>
    <mergeCell ref="B6:B20"/>
    <mergeCell ref="C7:C8"/>
    <mergeCell ref="D7:D8"/>
    <mergeCell ref="E7:E8"/>
    <mergeCell ref="C9:C11"/>
    <mergeCell ref="D9:D11"/>
    <mergeCell ref="E9:E11"/>
    <mergeCell ref="C27:C29"/>
    <mergeCell ref="D15:D18"/>
    <mergeCell ref="E15:E18"/>
    <mergeCell ref="D48:D49"/>
    <mergeCell ref="E48:E49"/>
    <mergeCell ref="C50:C52"/>
    <mergeCell ref="D50:D52"/>
    <mergeCell ref="E50:E52"/>
    <mergeCell ref="B21:C21"/>
    <mergeCell ref="D21:E21"/>
  </mergeCells>
  <conditionalFormatting sqref="H47 H21 H32:H36">
    <cfRule type="cellIs" priority="15" dxfId="37" operator="equal" stopIfTrue="1">
      <formula>"Acquis"</formula>
    </cfRule>
    <cfRule type="cellIs" priority="16" dxfId="0" operator="equal" stopIfTrue="1">
      <formula>"En cours"</formula>
    </cfRule>
  </conditionalFormatting>
  <conditionalFormatting sqref="H6:H20 H22:H52">
    <cfRule type="cellIs" priority="20" dxfId="37" operator="equal" stopIfTrue="1">
      <formula>"Acquis"</formula>
    </cfRule>
    <cfRule type="cellIs" priority="21" dxfId="3" operator="equal" stopIfTrue="1">
      <formula>"En cours"</formula>
    </cfRule>
    <cfRule type="cellIs" priority="22" dxfId="2" operator="equal" stopIfTrue="1">
      <formula>"Absent"</formula>
    </cfRule>
  </conditionalFormatting>
  <conditionalFormatting sqref="H36">
    <cfRule type="cellIs" priority="3" dxfId="37" operator="equal" stopIfTrue="1">
      <formula>"Acquis"</formula>
    </cfRule>
    <cfRule type="cellIs" priority="4" dxfId="3" operator="equal" stopIfTrue="1">
      <formula>"En cours"</formula>
    </cfRule>
    <cfRule type="cellIs" priority="5" dxfId="2" operator="equal" stopIfTrue="1">
      <formula>"Absent"</formula>
    </cfRule>
  </conditionalFormatting>
  <conditionalFormatting sqref="H36">
    <cfRule type="cellIs" priority="1" dxfId="37" operator="equal" stopIfTrue="1">
      <formula>"Acquis"</formula>
    </cfRule>
    <cfRule type="cellIs" priority="2" dxfId="0" operator="equal" stopIfTrue="1">
      <formula>"En cours"</formula>
    </cfRule>
  </conditionalFormatting>
  <dataValidations count="1">
    <dataValidation errorStyle="warning" type="list" allowBlank="1" showErrorMessage="1" errorTitle="Attention" error="Ce nom ne fait pas partie de la liste" sqref="D4">
      <formula1>$B$57:$B$91</formula1>
      <formula2>0</formula2>
    </dataValidation>
  </dataValidations>
  <printOptions/>
  <pageMargins left="0.3541666666666667" right="0.3541666666666667" top="0.3541666666666667" bottom="0.39375" header="0.5118055555555556" footer="0.5118055555555556"/>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2:M4"/>
  <sheetViews>
    <sheetView zoomScalePageLayoutView="0" workbookViewId="0" topLeftCell="A1">
      <selection activeCell="A1" sqref="A1"/>
    </sheetView>
  </sheetViews>
  <sheetFormatPr defaultColWidth="11.421875" defaultRowHeight="12.75"/>
  <cols>
    <col min="1" max="1" width="16.57421875" style="0" customWidth="1"/>
    <col min="11" max="11" width="11.421875" style="0" customWidth="1"/>
    <col min="12" max="12" width="7.28125" style="0" customWidth="1"/>
    <col min="13" max="13" width="4.7109375" style="0" customWidth="1"/>
  </cols>
  <sheetData>
    <row r="2" spans="1:13" ht="12.75">
      <c r="A2" s="209" t="s">
        <v>239</v>
      </c>
      <c r="B2" s="210" t="s">
        <v>240</v>
      </c>
      <c r="C2" s="210" t="s">
        <v>241</v>
      </c>
      <c r="D2" s="210" t="s">
        <v>242</v>
      </c>
      <c r="E2" s="210" t="s">
        <v>243</v>
      </c>
      <c r="F2" s="210" t="s">
        <v>244</v>
      </c>
      <c r="G2" s="210" t="s">
        <v>245</v>
      </c>
      <c r="H2" s="210" t="s">
        <v>246</v>
      </c>
      <c r="I2" s="210" t="s">
        <v>247</v>
      </c>
      <c r="J2" s="210" t="s">
        <v>248</v>
      </c>
      <c r="K2" s="210" t="s">
        <v>249</v>
      </c>
      <c r="L2" s="211" t="s">
        <v>250</v>
      </c>
      <c r="M2" s="211" t="s">
        <v>251</v>
      </c>
    </row>
    <row r="3" spans="1:13" ht="12.75">
      <c r="A3" s="212" t="s">
        <v>252</v>
      </c>
      <c r="B3" s="210">
        <f>COUNTIF('MAT-CM1'!AT6:AT40,"&lt;10%")</f>
        <v>0</v>
      </c>
      <c r="C3" s="210">
        <f>_xlfn.COUNTIFS('MAT-CM1'!$AT$6:$AT$40,"&gt;=10%",'MAT-CM1'!$AT$6:$AT$40,"&lt;20%")</f>
        <v>0</v>
      </c>
      <c r="D3" s="210">
        <f>_xlfn.COUNTIFS('MAT-CM1'!$AT$6:$AT$40,"&gt;=20%",'MAT-CM1'!$AT$6:$AT$40,"&lt;30%")</f>
        <v>0</v>
      </c>
      <c r="E3" s="210">
        <f>_xlfn.COUNTIFS('MAT-CM1'!$AT$6:$AT$40,"&gt;=30%",'MAT-CM1'!$AT$6:$AT$40,"&lt;40%")</f>
        <v>0</v>
      </c>
      <c r="F3" s="210">
        <f>_xlfn.COUNTIFS('MAT-CM1'!$AT$6:$AT$40,"&gt;=40%",'MAT-CM1'!$AT$6:$AT$40,"&lt;50%")</f>
        <v>0</v>
      </c>
      <c r="G3" s="210">
        <f>_xlfn.COUNTIFS('MAT-CM1'!$AT$6:$AT$40,"&gt;=50%",'MAT-CM1'!$AT$6:$AT$40,"&lt;60%")</f>
        <v>0</v>
      </c>
      <c r="H3" s="210">
        <f>_xlfn.COUNTIFS('MAT-CM1'!$AT$6:$AT$40,"&gt;=60%",'MAT-CM1'!$AT$6:$AT$40,"&lt;70%")</f>
        <v>0</v>
      </c>
      <c r="I3" s="210">
        <f>_xlfn.COUNTIFS('MAT-CM1'!$AT$6:$AT$40,"&gt;=70%",'MAT-CM1'!$AT$6:$AT$40,"&lt;80%")</f>
        <v>0</v>
      </c>
      <c r="J3" s="210">
        <f>_xlfn.COUNTIFS('MAT-CM1'!$AT$6:$AT$40,"&gt;=80%",'MAT-CM1'!$AT$6:$AT$40,"&lt;90%")</f>
        <v>0</v>
      </c>
      <c r="K3" s="210">
        <f>COUNTIF('MAT-CM1'!$AT$6:$AT$40,"&gt;=90%")</f>
        <v>0</v>
      </c>
      <c r="L3" s="211">
        <f>SUM(B3:K3)</f>
        <v>0</v>
      </c>
      <c r="M3" s="213">
        <f>'MAT-CM1'!B41-L3</f>
        <v>0</v>
      </c>
    </row>
    <row r="4" ht="12.75">
      <c r="L4" s="214"/>
    </row>
  </sheetData>
  <sheetProtection sheet="1" objects="1" scenarios="1"/>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C11"/>
  <sheetViews>
    <sheetView showGridLines="0" zoomScaleSheetLayoutView="100" zoomScalePageLayoutView="0" workbookViewId="0" topLeftCell="A1">
      <selection activeCell="A1" sqref="A1:C1"/>
    </sheetView>
  </sheetViews>
  <sheetFormatPr defaultColWidth="11.421875" defaultRowHeight="12.75"/>
  <cols>
    <col min="1" max="1" width="14.140625" style="1" customWidth="1"/>
    <col min="2" max="2" width="67.8515625" style="1" customWidth="1"/>
    <col min="3" max="3" width="15.140625" style="1" customWidth="1"/>
    <col min="4" max="16384" width="11.421875" style="1" customWidth="1"/>
  </cols>
  <sheetData>
    <row r="1" spans="1:3" ht="69.75" customHeight="1">
      <c r="A1" s="410" t="s">
        <v>238</v>
      </c>
      <c r="B1" s="410"/>
      <c r="C1" s="410"/>
    </row>
    <row r="2" spans="1:3" ht="50.25" customHeight="1">
      <c r="A2" s="216"/>
      <c r="B2" s="113" t="s">
        <v>54</v>
      </c>
      <c r="C2" s="216"/>
    </row>
    <row r="3" spans="1:3" ht="19.5" customHeight="1">
      <c r="A3" s="216"/>
      <c r="B3" s="86" t="s">
        <v>48</v>
      </c>
      <c r="C3" s="216"/>
    </row>
    <row r="4" spans="1:3" ht="124.5" customHeight="1">
      <c r="A4" s="216"/>
      <c r="B4" s="87" t="s">
        <v>223</v>
      </c>
      <c r="C4" s="216"/>
    </row>
    <row r="5" spans="1:3" ht="19.5" customHeight="1">
      <c r="A5" s="216"/>
      <c r="B5" s="86" t="s">
        <v>49</v>
      </c>
      <c r="C5" s="216"/>
    </row>
    <row r="6" spans="1:3" ht="19.5" customHeight="1">
      <c r="A6" s="216"/>
      <c r="B6" s="88" t="s">
        <v>50</v>
      </c>
      <c r="C6" s="216"/>
    </row>
    <row r="7" spans="1:3" ht="19.5" customHeight="1">
      <c r="A7" s="216"/>
      <c r="B7" s="88" t="s">
        <v>228</v>
      </c>
      <c r="C7" s="216"/>
    </row>
    <row r="8" spans="1:3" ht="19.5" customHeight="1">
      <c r="A8" s="216"/>
      <c r="B8" s="88" t="s">
        <v>229</v>
      </c>
      <c r="C8" s="216"/>
    </row>
    <row r="9" spans="1:3" ht="19.5" customHeight="1">
      <c r="A9" s="216"/>
      <c r="B9" s="88" t="s">
        <v>230</v>
      </c>
      <c r="C9" s="216"/>
    </row>
    <row r="10" spans="1:3" ht="19.5" customHeight="1">
      <c r="A10" s="216"/>
      <c r="B10" s="89" t="s">
        <v>224</v>
      </c>
      <c r="C10" s="216"/>
    </row>
    <row r="11" spans="1:3" ht="48" customHeight="1">
      <c r="A11" s="216"/>
      <c r="B11" s="90"/>
      <c r="C11" s="216"/>
    </row>
  </sheetData>
  <sheetProtection sheet="1"/>
  <mergeCells count="3">
    <mergeCell ref="A1:C1"/>
    <mergeCell ref="A2:A11"/>
    <mergeCell ref="C2:C11"/>
  </mergeCells>
  <printOptions/>
  <pageMargins left="0.39375" right="0.39375" top="0.39375" bottom="0.39375" header="0.5118055555555556" footer="0.5118055555555556"/>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Yves</dc:creator>
  <cp:keywords/>
  <dc:description/>
  <cp:lastModifiedBy>utilisateur</cp:lastModifiedBy>
  <cp:lastPrinted>2009-05-25T06:46:27Z</cp:lastPrinted>
  <dcterms:created xsi:type="dcterms:W3CDTF">2008-12-09T08:58:18Z</dcterms:created>
  <dcterms:modified xsi:type="dcterms:W3CDTF">2015-12-08T15:57:49Z</dcterms:modified>
  <cp:category/>
  <cp:version/>
  <cp:contentType/>
  <cp:contentStatus/>
</cp:coreProperties>
</file>